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135" activeTab="0"/>
  </bookViews>
  <sheets>
    <sheet name="Приложение 2" sheetId="1" r:id="rId1"/>
  </sheets>
  <definedNames>
    <definedName name="_xlnm._FilterDatabase" localSheetId="0" hidden="1">'Приложение 2'!$B$7:$B$443</definedName>
    <definedName name="_xlnm.Print_Area" localSheetId="0">'Приложение 2'!$A$1:$D$446</definedName>
  </definedNames>
  <calcPr fullCalcOnLoad="1"/>
</workbook>
</file>

<file path=xl/comments1.xml><?xml version="1.0" encoding="utf-8"?>
<comments xmlns="http://schemas.openxmlformats.org/spreadsheetml/2006/main">
  <authors>
    <author>Tanya</author>
  </authors>
  <commentList>
    <comment ref="A257" authorId="0">
      <text>
        <r>
          <rPr>
            <b/>
            <sz val="9"/>
            <rFont val="Tahoma"/>
            <family val="2"/>
          </rPr>
          <t>Tanya: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<sst xmlns="http://schemas.openxmlformats.org/spreadsheetml/2006/main" count="875" uniqueCount="493">
  <si>
    <t>Наименование</t>
  </si>
  <si>
    <t>ВР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</si>
  <si>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</si>
  <si>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</si>
  <si>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</si>
  <si>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</si>
  <si>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Функционирование главы муниципального образования</t>
  </si>
  <si>
    <t>Глава муниципального образования</t>
  </si>
  <si>
    <t>Непрограммные расходы</t>
  </si>
  <si>
    <t>Обеспечение функционирования деятельности органов местного самоуправления</t>
  </si>
  <si>
    <t>Обеспечение деятельности председателя контрольно-счетных органов местного самоуправления</t>
  </si>
  <si>
    <t>Муниципальная программа "Социальная поддержка граждан на 2014-2020 годы"</t>
  </si>
  <si>
    <t>Муниципальная программа "Доступная среда на 2014-2020 годы"</t>
  </si>
  <si>
    <t>Муниципальная программа "Развитие культуры" на 2014-2020 годы"</t>
  </si>
  <si>
    <t>Муниципальная программа "Развитие физической культуры, спорта и туризма" на 2014-2020 годы"</t>
  </si>
  <si>
    <t>Подпрограмма "Развитие физической культуры и массового спорта"</t>
  </si>
  <si>
    <t>Подпрограмма "Развитие туризма"</t>
  </si>
  <si>
    <t>Подпрограмма "Квалифицированные специалисты"</t>
  </si>
  <si>
    <t>Подпрограмма "Ускоренная адаптация"</t>
  </si>
  <si>
    <t>Подпрограмма "Комплексное освоение и развитие территорий в целях жилищного строительства"</t>
  </si>
  <si>
    <t>Подпрограмма "Снижение административных барьеров в строительстве"</t>
  </si>
  <si>
    <t>Подпрограмма "Регулирование качества окружающей среды"</t>
  </si>
  <si>
    <t>Подпрограмма "Обращение с твердыми бытовыми отходами"</t>
  </si>
  <si>
    <t>Подпрограмма "Повышение безопасности дорожного движения в Мичуринском районе на 2014-2020 годы"</t>
  </si>
  <si>
    <t>Подпрограмма "Противодействие терроризму и экстремизму в Мичуринском районе на 2014-2020 годы"</t>
  </si>
  <si>
    <t>Подпрограмма "Снижение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годах"</t>
  </si>
  <si>
    <t>Муниципальная программа "Экономическое развитие и инновационная экономика" на 2014-2020 годы</t>
  </si>
  <si>
    <t>Подпрограмма "Развитие малого и среднего предпринимательства"</t>
  </si>
  <si>
    <t>Подпрограмма "Развитие муниципальной службы"</t>
  </si>
  <si>
    <t>Муниципальная программа "Развитие сельского хозяйства и регулирования рынков сельскохозяйственной продукции, сырья и продовольствия</t>
  </si>
  <si>
    <t>Подпрограмма " Развитие газификации Мичуринского района"</t>
  </si>
  <si>
    <t>Подпрограмма "Совершенствование и развитие сети автомобильных дорог"</t>
  </si>
  <si>
    <t>Подпрограмма "Поддержка социально ориентированных некоммерческих организаций"</t>
  </si>
  <si>
    <t>Дотации на выравнивание бюджетной обеспеченности поселений Мичуринского района</t>
  </si>
  <si>
    <t>Резервные средства</t>
  </si>
  <si>
    <t>Выполнение других обязательств государства</t>
  </si>
  <si>
    <t>тыс.рублей</t>
  </si>
  <si>
    <t>Иные межбюджетные трансферты</t>
  </si>
  <si>
    <t>Подпрограмма "Развитие мер социальной поддержки отдельных категорий граждан"</t>
  </si>
  <si>
    <t>Уплата прочих налогов, сборов и иных платежей</t>
  </si>
  <si>
    <t>Муниципальная программа "Эффективное управление финансами"</t>
  </si>
  <si>
    <t>Дотации на выравнивание бюджетной обеспеченности  поселений в рамках подпрограммы "Совершенствование межбюджетных отношений с муниципальными образованиями Тамбовской области"</t>
  </si>
  <si>
    <t>Публичные нормативные выплаты гражданам несоциального характера</t>
  </si>
  <si>
    <t>Иные выплаты населению</t>
  </si>
  <si>
    <t>Муниципальная программа "Развитие транспортной системы и дорожного хозяйства " на 2014-2020 годы"</t>
  </si>
  <si>
    <t>Подпрограмма "Развитие транспортного комплекса"</t>
  </si>
  <si>
    <t>Муниципальная программа "Обеспечение доступным и комфортным жильем и коммунальными услугами граждан района" на 2014-2020 годы"</t>
  </si>
  <si>
    <t>Муниципальная программа "Охрана окружающей среды, воспроизводство и использование природных ресурсов Мичуринского района" на 2013-2020 годы"</t>
  </si>
  <si>
    <t>Подпрограмма "Обеспечение общественного порядка и противодействие преступности в Мичуринском районе на 2014-2020 годы"</t>
  </si>
  <si>
    <t>Подпрограмма "Комплексные меры противодействия злоупотреблению наркотикам и их незаконному обороту в Мичуринском районе на 2014-2020 годы"</t>
  </si>
  <si>
    <t>Муниципальная программа "Энергосбережение и повышение энергетической эффективности в Мичуринском районе на 2014-2020 годы"</t>
  </si>
  <si>
    <t>Муниципальная программа "Развитие институтов гражданского общества"</t>
  </si>
  <si>
    <t>Обеспечение деятельности председателя представительного органа местного самоуправления</t>
  </si>
  <si>
    <t>Подпрограмма "Развитие торговли и бытового обслуживания"</t>
  </si>
  <si>
    <t>Подпрограмма "Снижение административных барьеров"</t>
  </si>
  <si>
    <t>Подпрограмма "Молодежи доступное жильем" в рамках муниципальной программы "Обеспечение доступным и комфортным жильем и коммунальными услугами граждан района"</t>
  </si>
  <si>
    <t>Обеспечение деятельности центрального аппарата</t>
  </si>
  <si>
    <t>Муниципальная программа "Обеспечение безопасности населения Мичуринского района, защита его жизненно важных интересов и противодействие преступности на 2014-2020 годы"</t>
  </si>
  <si>
    <t>Подпрограмма "Патриотическое воспитание детей Мичуринского района на 2014-2020 годы"</t>
  </si>
  <si>
    <t>Муниципальная программа "Развитие образования Мичуринского района" на 2014-2020 годы</t>
  </si>
  <si>
    <t>Субсидии гражданам на приобретение жилья</t>
  </si>
  <si>
    <t>99 0 00 00000</t>
  </si>
  <si>
    <t>99 2 00 81000</t>
  </si>
  <si>
    <t>99 2 00 82000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</si>
  <si>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</si>
  <si>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</si>
  <si>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</si>
  <si>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</si>
  <si>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99 1 00 87120</t>
  </si>
  <si>
    <t>99 0 00 80000</t>
  </si>
  <si>
    <t>99 0 00 81000</t>
  </si>
  <si>
    <t>99 1 00 80000</t>
  </si>
  <si>
    <t>99 3 00 81000</t>
  </si>
  <si>
    <t>99 3 00 82000</t>
  </si>
  <si>
    <t>99 1 00 87100</t>
  </si>
  <si>
    <t>Основное мероприятие «Развитие образовательных программ дошкольного образования»</t>
  </si>
  <si>
    <t>Подпрограмма «Развитие дошкольного образования»</t>
  </si>
  <si>
    <t>01 0 00 00000</t>
  </si>
  <si>
    <t>01 1 00 00000</t>
  </si>
  <si>
    <t>01 1 01 00000</t>
  </si>
  <si>
    <t xml:space="preserve">Обеспечение деятельности (оказание услуг) МБОУ Заворонежский детский сад в рамках образовательной программы дошкольного образования  </t>
  </si>
  <si>
    <t>01 1 01 85200</t>
  </si>
  <si>
    <t>Субсидии бюджетным учреждениям</t>
  </si>
  <si>
    <t xml:space="preserve">Обеспечение деятельности (оказание услуг) МБОУ Новоникольский детский сад в рамках образовательной программы дошкольного образования  </t>
  </si>
  <si>
    <t>01 1 01 85210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</si>
  <si>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</si>
  <si>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 1 01 N6280</t>
  </si>
  <si>
    <t>01 3 00 00000</t>
  </si>
  <si>
    <t>Подпрограмма «Обеспечение реализации государственной программы и прочие мероприятия в области образования»</t>
  </si>
  <si>
    <t>01 3 01 00000</t>
  </si>
  <si>
    <t>Основное мероприятие «Обеспечение реализации отдельных мероприятий государственной программы»</t>
  </si>
  <si>
    <t>01 3 01 N3660</t>
  </si>
  <si>
    <t>Компенсация расходов на оплату жилых помещений, отопления и освещения работникам, проживающим и работающим в сельской местности, рабочих поселках (поселках городского типа)</t>
  </si>
  <si>
    <t>Осуществление полномочий по ежемесячной денежной выплате на обеспечение мер социальной поддержки отдельных категорий граждан, работающих в сельской местности и рабочих поселках</t>
  </si>
  <si>
    <t>01 3 01 N3020</t>
  </si>
  <si>
    <t>Подпрограмма «Обеспечение государственной поддержки семей, имеющих детей»</t>
  </si>
  <si>
    <t>02 2 01 N3150</t>
  </si>
  <si>
    <t>02 0 00 00000</t>
  </si>
  <si>
    <t>02 2 00 00000</t>
  </si>
  <si>
    <t>02 2 01 00000</t>
  </si>
  <si>
    <t>01 1 02 N6250</t>
  </si>
  <si>
    <t>Развитие муниципальных систем дошкольного образования</t>
  </si>
  <si>
    <t>01 1 02 00000</t>
  </si>
  <si>
    <t>Основное мероприятие «Содействие развитию дошкольного образования»</t>
  </si>
  <si>
    <t xml:space="preserve">Разработка и публикация методических рекомендаций, программ, учебно-методических комплектов по актуальным проблемам дошкольного, предшкольного образования, информационная поддержка различных вариативных форм дошкольного образования  </t>
  </si>
  <si>
    <t>01 1 02 86201</t>
  </si>
  <si>
    <t>Питание детей, в том числе детей родителей-одиночек в дошкольных образовательных учреждениях</t>
  </si>
  <si>
    <t>01 1 02 86202</t>
  </si>
  <si>
    <t>Реализация прочих мероприятий</t>
  </si>
  <si>
    <t>01 1 02 86203</t>
  </si>
  <si>
    <t>Основное мероприятие «Развитие образовательных программ общего образования»</t>
  </si>
  <si>
    <t>01 2 00 00000</t>
  </si>
  <si>
    <t>01 2 01 00000</t>
  </si>
  <si>
    <t>Подпрограмма «Развитие общего и дополнительного образования»</t>
  </si>
  <si>
    <t xml:space="preserve">Обеспечение деятельности (оказание услуг) МБОУ Заворонежская СОШ в рамках образовательной программы общего образования  </t>
  </si>
  <si>
    <t>01 2 01 85270</t>
  </si>
  <si>
    <t xml:space="preserve">Обеспечение деятельности (оказание услуг) МБОУ Кочетовская СОШ в рамках образовательной программы общего образования  </t>
  </si>
  <si>
    <t xml:space="preserve">Обеспечение деятельности (оказание услуг) МБОУ Стаевская СОШ в рамках образовательной программы общего образования  </t>
  </si>
  <si>
    <t>01 2 01 85280</t>
  </si>
  <si>
    <t>01 2 01 85290</t>
  </si>
  <si>
    <t>01 2 01 85300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</si>
  <si>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</si>
  <si>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2 01 N6300</t>
  </si>
  <si>
    <t>Обеспечение мер социальной поддержки многодетных семей в части предоставления бесплатного питания обучающимся</t>
  </si>
  <si>
    <t>02 2 01 N3170</t>
  </si>
  <si>
    <t>Развитие муниципальных систем общего и дополнительного образования</t>
  </si>
  <si>
    <t>01 2 02 N6310</t>
  </si>
  <si>
    <t>Обеспечение мер социальной поддержки многодетных семей в части предоставления скидки по оплате за присмотр и уход за детьми в образовательных организациях, реализующих образовательную программу дошкольного образования</t>
  </si>
  <si>
    <t>Осуществление мероприятий по организации отдыха детей в каникулярное время</t>
  </si>
  <si>
    <t>02 2 02 N8180</t>
  </si>
  <si>
    <t>02 2 02 00000</t>
  </si>
  <si>
    <t>Основное  мероприятие «Проведение мероприятий по отдыху и оздоровлению детей»</t>
  </si>
  <si>
    <t>Дополнительные меры стимулирования в системе общего образования</t>
  </si>
  <si>
    <t>Основное мероприятие «Развитие кадрового потенциала системы общего и дополнительного образования детей»</t>
  </si>
  <si>
    <t>Единовременные стимулирующие выплаты лучшим учителям общеобразовательных организаций</t>
  </si>
  <si>
    <t>Обеспечение приобретения (изготовления) образовательной организацией бланков документов об образовании</t>
  </si>
  <si>
    <t>01 3 01 N7880</t>
  </si>
  <si>
    <t>01 2 02 00000</t>
  </si>
  <si>
    <t>Основное мероприятие «Содействие развитию общего образования»</t>
  </si>
  <si>
    <t>01 2 03 00000</t>
  </si>
  <si>
    <t>01 2 03 85310</t>
  </si>
  <si>
    <t>01 2 03 85320</t>
  </si>
  <si>
    <t>Обеспечение деятельности (оказание услуг) МБОУ ДОД "Новоникольская детская музыкальная школа" в рамках реализации программы дополнительного образования</t>
  </si>
  <si>
    <t>Обеспечение деятельности (оказание услуг) МБОУ ДОД  "Дом детского творчества" в рамках реализации программы дополнительного образования</t>
  </si>
  <si>
    <t>Основное мероприятие «Развитие образовательных программ дополнительного образования детей»</t>
  </si>
  <si>
    <t>01 2 02 86301</t>
  </si>
  <si>
    <t>Организация отдыха детей в лагерях с дневным пребыванием детей на базе образовательных организаций района</t>
  </si>
  <si>
    <t>Питание детей, в том числе детей родителей-одиночек в  образовательных учреждениях общего и дополнительного образования</t>
  </si>
  <si>
    <t>01 2 02 86303</t>
  </si>
  <si>
    <t>01 2 02 86304</t>
  </si>
  <si>
    <t>Расходы на выплаты персоналу казенных учреждений</t>
  </si>
  <si>
    <t xml:space="preserve">01 3 01 85330 </t>
  </si>
  <si>
    <t>01 3 01 85330</t>
  </si>
  <si>
    <t>01 3 01 86401</t>
  </si>
  <si>
    <t xml:space="preserve">Развитие единой образовательной информационной среды </t>
  </si>
  <si>
    <t xml:space="preserve">Обеспечение  комплексной безопасности образовательных организаций </t>
  </si>
  <si>
    <t>01 3 01 86402</t>
  </si>
  <si>
    <t>Оснащение  пожарной сигнализацией  муниципальных образовательных организаций, пропитка огнезащитным раствором, проведение замера сопротивления изоляции, перезарядка огнетушителей, ремонт АПС</t>
  </si>
  <si>
    <t>01 3 01 86403</t>
  </si>
  <si>
    <t>Оснащение  муниципальных образовательных организаций тревожными средствами  оповещения, оплата услуг  вневедомственной  охраны</t>
  </si>
  <si>
    <t>01 3 01 86404</t>
  </si>
  <si>
    <t>Обслуживание автоматической пожарной сигнализации</t>
  </si>
  <si>
    <t>01 3 01 86405</t>
  </si>
  <si>
    <t>Обеспечение питанием (полдником) детей групп продленного дня и школ полного дня, учащихся муниципальных общеобразовательных организаций льготных категорий (тубинфицированные, малообеспеченные, дети-инвалиды, дети из опекаемых семей)</t>
  </si>
  <si>
    <t>01 3 01 86406</t>
  </si>
  <si>
    <t xml:space="preserve">04 0 00 00000 </t>
  </si>
  <si>
    <t>Комплектование фондов документов библиотек района</t>
  </si>
  <si>
    <t>Основное мероприятие «Развитие библиотечного дела»</t>
  </si>
  <si>
    <t>04 1 02 86451</t>
  </si>
  <si>
    <t>04 1 02 00000</t>
  </si>
  <si>
    <t>04 1 02 86452</t>
  </si>
  <si>
    <t xml:space="preserve">04 1 00 00000 </t>
  </si>
  <si>
    <t>Подпрограмм "Культура на 2014 - 2020 годы"</t>
  </si>
  <si>
    <t>04 1 01 00000</t>
  </si>
  <si>
    <t>Основное мероприятие «Сохранение, использование, популяризация исторического и культурного наследия»</t>
  </si>
  <si>
    <t>Обеспечение деятельности (оказание услуг) МБУК "Заворонежский РДК"</t>
  </si>
  <si>
    <t>04 1 01 85450</t>
  </si>
  <si>
    <t>04 4 00 00000</t>
  </si>
  <si>
    <t>Подпрограмма «Обеспечение условий реализации муниципальной Программы»</t>
  </si>
  <si>
    <t>Основное мероприятие «Развитие системы управления в сфере культуры и туризма»</t>
  </si>
  <si>
    <t>04 4 01 00000</t>
  </si>
  <si>
    <t>04 2 00 00000</t>
  </si>
  <si>
    <t>Основное мероприятие «Сохранение и развитие традиционной народной культуры, нематериального культурного наследия населения Тамбовской области»</t>
  </si>
  <si>
    <t>04 2 02 00000</t>
  </si>
  <si>
    <t>Подпрограмма "Наследие"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</si>
  <si>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</si>
  <si>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</si>
  <si>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04 1 02 85460</t>
  </si>
  <si>
    <t>Обеспечение деятельности (оказание услуг) МБУК "Межпоселенческая центральная библиотека "</t>
  </si>
  <si>
    <t>04 3 00 00000</t>
  </si>
  <si>
    <t>04 3 01 00000</t>
  </si>
  <si>
    <t>Подпрограмма "Организация и проведение мероприятий, посвященных памятным датам и знаменательным событиям, на 2014 – 2020» годы</t>
  </si>
  <si>
    <t>Основное мероприятие «Реализация мероприятий в сфере культуры»</t>
  </si>
  <si>
    <t>04 3 01 86470</t>
  </si>
  <si>
    <t>Реализация мероприятий, посвященных памятным датам и знаменательным событиям</t>
  </si>
  <si>
    <t>Проведение ремонтно-реставрационных работ обелисков павшим воинам, установка поклонных крестов</t>
  </si>
  <si>
    <t>Создание условий для постоянного хранения документов архивного фонда района</t>
  </si>
  <si>
    <t>04 2 01 00000</t>
  </si>
  <si>
    <t>04 2 01 51440</t>
  </si>
  <si>
    <t>04 2 01 51460</t>
  </si>
  <si>
    <t>04 2 01 86461</t>
  </si>
  <si>
    <t>04 2 01 86462</t>
  </si>
  <si>
    <t>01 4 00 00000</t>
  </si>
  <si>
    <t>Подпрограмма «Защита прав детей, государственная поддержка детей-сирот и детей с особыми нуждами»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</si>
  <si>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</si>
  <si>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01 4 02 00000</t>
  </si>
  <si>
    <t>01 4 01 N7250</t>
  </si>
  <si>
    <t>Основное мероприятие «Создание условий для воспитания и социализации детей»</t>
  </si>
  <si>
    <t>Осуществление государственных полномочий по организации деятельности комиссий по делам несовершеннолетних и защите их прав</t>
  </si>
  <si>
    <t>Выплата ежемесячного пособия опекунам на содержание ребенка в соответствии с Законом Тамбовской области от 10 мая 2011 года № 2-З «Об организации и осуществлении деятельности по опеке и попечительству в отношении несовершеннолетних в Тамбовской области»</t>
  </si>
  <si>
    <t>09 0 00 00000</t>
  </si>
  <si>
    <t>09 1 00 00000</t>
  </si>
  <si>
    <t>09 1 01 00000</t>
  </si>
  <si>
    <t>09 1 01 N5350</t>
  </si>
  <si>
    <t>Основное мероприятие «Создание условий для деятельности субъектов профилактики правонарушений»</t>
  </si>
  <si>
    <t>Исполнение государственных полномочий по обеспечению деятельности административных комиссий</t>
  </si>
  <si>
    <t>09 5 00 00000</t>
  </si>
  <si>
    <t>09 5 01 00000</t>
  </si>
  <si>
    <t>Осуществление отдельных государственных полномочий по расчету и предоставлению субвенций бюджетам поселений на осуществление ими полномочий Российской Федерации по первичному воинскому учету на территориях, где отсутствуют военные комиссариаты</t>
  </si>
  <si>
    <t>14 0 00 00000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</si>
  <si>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</si>
  <si>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Расходы на выплаты персоналу государственных (муниципальных) органов</t>
  </si>
  <si>
    <t>Подпрограмма "Прочие мероприятия в установленной сфере деятельности"</t>
  </si>
  <si>
    <t>01 4 01 N6490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</si>
  <si>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</si>
  <si>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01 4 01 00000 </t>
  </si>
  <si>
    <t>08 0 00 00000</t>
  </si>
  <si>
    <t>08 2 00 00000</t>
  </si>
  <si>
    <t>Основное мероприятие «Развитие архивного дела»</t>
  </si>
  <si>
    <t>04 2 02 N6640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</si>
  <si>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и находящихся на территории муниципальных образований</t>
  </si>
  <si>
    <t>Иные непрограммные расходы</t>
  </si>
  <si>
    <t>99 3 00 00000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</si>
  <si>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</si>
  <si>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99 3 00 51200</t>
  </si>
  <si>
    <t>11 0 00 00000</t>
  </si>
  <si>
    <t>Проведение Всероссийской сельскохозяйственной переписи в 2016 году</t>
  </si>
  <si>
    <t>Основное мероприятие «Прочие мероприятия по технической и технологической модернизации, инновационному развитию»</t>
  </si>
  <si>
    <t>15 0 00 00000</t>
  </si>
  <si>
    <t>15 2 01 00000</t>
  </si>
  <si>
    <t>Основное мероприятие «Выравнивание бюджетной обеспеченности местных бюджетов»</t>
  </si>
  <si>
    <t>15 2 00 00000</t>
  </si>
  <si>
    <t>Подпрограмма «Совершенствование межбюджетных отношений с администрациями сельсоветов»</t>
  </si>
  <si>
    <t>06 0 00 00000</t>
  </si>
  <si>
    <t>06 1 00 00000</t>
  </si>
  <si>
    <t>06 1 02 00000</t>
  </si>
  <si>
    <t>Реализация мероприятий по оказанию содействия добровольному переселению в Тамбовскую область соотечественников, проживающих за рубежом</t>
  </si>
  <si>
    <t>Основное мероприятие «Оказание дополнительных мер поддержки участникам Государственной программы и членам их семей»</t>
  </si>
  <si>
    <t>01 3 01 N6520</t>
  </si>
  <si>
    <t>Оплата труда работников муниципальных организаций, обеспечивающих техническую эксплуатацию зданий муниципальных общеобразовательных организаций и подвоз обучающихся в муниципальные общеобразовательные организации</t>
  </si>
  <si>
    <t>10 0 00 00000</t>
  </si>
  <si>
    <t>10 3 00 00000</t>
  </si>
  <si>
    <t>10 3 01 00000</t>
  </si>
  <si>
    <t>Создание и обеспечение деятельности многофункциональных центров предоставления государственных и муниципальных услуг в муниципальных образованиях Тамбовской области</t>
  </si>
  <si>
    <t>Основное мероприятие «Совершенствование предоставления муниципальных услуг»</t>
  </si>
  <si>
    <t>01 4 02 N9510</t>
  </si>
  <si>
    <t>01 4 02 N9520</t>
  </si>
  <si>
    <t>Выплата ежемесячных денежных средств лицам из числа детей-сирот и детей, оставшихся без попечения родителей, обучающимся в общеобразовательных организациях, в соответствии с Законом Тамбовской области от 23 июля 2010 года № 682-З «О дополнительных гарантиях для детей-сирот, детей оставшихся без попечения родителей, а также лиц из числа детей-сирот и детей, оставшихся без попечения родителей»</t>
  </si>
  <si>
    <t>10 4 00 00000</t>
  </si>
  <si>
    <t>10 4 01 00000</t>
  </si>
  <si>
    <t>10 4 01 85840</t>
  </si>
  <si>
    <t>10 4 01 85850</t>
  </si>
  <si>
    <t>Обеспечение деятельности МКУ "Централизованная бухгалтерия"</t>
  </si>
  <si>
    <t>Обеспечение деятельности МКУ "Административно-хозяйственный центр"</t>
  </si>
  <si>
    <t>02 1 00 00000</t>
  </si>
  <si>
    <t>02 1 01 00000</t>
  </si>
  <si>
    <t>02 1 01 86251</t>
  </si>
  <si>
    <t>02 1 02 00000</t>
  </si>
  <si>
    <t>02 1 02 86252</t>
  </si>
  <si>
    <t>Основное мероприятие «Обеспечение мер социальной поддержки отдельных категорий граждан и оказания адресной социальной помощи населению "</t>
  </si>
  <si>
    <t xml:space="preserve">Оказание единовременной материальной помощи гражданам района </t>
  </si>
  <si>
    <t>Основное мероприятие "Организация и проведение мероприятий, посвященных памятным датам"</t>
  </si>
  <si>
    <t>02 2 01 86260</t>
  </si>
  <si>
    <t>Основное направление "Обеспечение социальной и экономической устойчивости семьи, повышение престижа и роли семьи в обществе"</t>
  </si>
  <si>
    <t>Реализация мероприятий, направленных на обеспечение социальной и экономической устойчивости семьи, повышение престижа и роли семьи в обществе</t>
  </si>
  <si>
    <t>03 0 00 00000</t>
  </si>
  <si>
    <t>03 0 01 00000</t>
  </si>
  <si>
    <t>03 0 01 86270</t>
  </si>
  <si>
    <t>Реализация мероприятий, направленных на улучшение жизни людей с ограниченными возможностями</t>
  </si>
  <si>
    <t>05 0 00 00000</t>
  </si>
  <si>
    <t>05 2 00 00000</t>
  </si>
  <si>
    <t>Основное мероприятие «Развитие туризма в Мичуринском районе»</t>
  </si>
  <si>
    <t>05 2 01 00000</t>
  </si>
  <si>
    <t>05 2 01 86510</t>
  </si>
  <si>
    <t>05 1 01 86500</t>
  </si>
  <si>
    <t>05 1 00 00000</t>
  </si>
  <si>
    <t>Основное мероприятие "Организация и проведение физкультурно-оздоровительных мероприятий по вовлечению населения в занятие физической культурой и спортом"</t>
  </si>
  <si>
    <t>05 1 01 00000</t>
  </si>
  <si>
    <t>Организация и проведение физкультурно-оздоровительных мероприятий, приобретение спортивного инвентаря</t>
  </si>
  <si>
    <t>06 3 00 00000</t>
  </si>
  <si>
    <t>06 3 01 00000</t>
  </si>
  <si>
    <t>06 3 01 86570</t>
  </si>
  <si>
    <t>Основное мероприятие "Оказание вновь прибывшим участникам программы материальной поддержки (помощи)"</t>
  </si>
  <si>
    <t>Реализация мероприятий по оказанию содействия добровольному переселению в Мичуринский район соотечественников, проживающих за рубежом</t>
  </si>
  <si>
    <t>07 0 00 00000</t>
  </si>
  <si>
    <t>07 1 00 00000</t>
  </si>
  <si>
    <t>07 1 01 00000</t>
  </si>
  <si>
    <t>07 1 01 86600</t>
  </si>
  <si>
    <t>07 2 00 00000</t>
  </si>
  <si>
    <t>07 2 01 00000</t>
  </si>
  <si>
    <t>07 2 01 86610</t>
  </si>
  <si>
    <t>07 3 00 00000</t>
  </si>
  <si>
    <t>07 3 01 00000</t>
  </si>
  <si>
    <t>Основное мероприятие "Предоставление молодым семьям социальных выплат"</t>
  </si>
  <si>
    <t xml:space="preserve">Предоставление  молодым семьям социальных выплат на приобретение (строительство) жилья </t>
  </si>
  <si>
    <t>08 1 00 00000</t>
  </si>
  <si>
    <t>08 1 01 00000</t>
  </si>
  <si>
    <t>08 1 01 86650</t>
  </si>
  <si>
    <t>Основное мероприятие "Совершенствование инфраструктуры по сбору и утилизации отходов"</t>
  </si>
  <si>
    <t>08 2 01 00000</t>
  </si>
  <si>
    <t>08 2 01 86670</t>
  </si>
  <si>
    <t>09 1 01 86700</t>
  </si>
  <si>
    <t>09 2 00 00000</t>
  </si>
  <si>
    <t>09 2 01 00000</t>
  </si>
  <si>
    <t>09 2 01 86720</t>
  </si>
  <si>
    <t>Основное мероприятие «Развитие системы предупреждения опасного поведения участников дорожного движения»</t>
  </si>
  <si>
    <t>Реализация мероприятий, направленных на повышение безопасности дорожного движения на территории Мичуринского района</t>
  </si>
  <si>
    <t>09 3 00 00000</t>
  </si>
  <si>
    <t>09 3 01 00000</t>
  </si>
  <si>
    <t>09 3 01 86740</t>
  </si>
  <si>
    <t xml:space="preserve">Организационные и профилактические мероприятия по противодействию злоупотреблению наркотиками и их незаконному обороту </t>
  </si>
  <si>
    <t>09 4 00 00000</t>
  </si>
  <si>
    <t>09 4 01 00000</t>
  </si>
  <si>
    <t>09 4 01 86760</t>
  </si>
  <si>
    <t>Основное мероприятие "Обеспечение деятельности антитеррористической комиссии района и оснащение оперативных групп антикризисной деятельности по оказанию помощи при ликвидации террористического акта"</t>
  </si>
  <si>
    <t xml:space="preserve">Реализация мероприятий  по обеспечению деятельности антитеррористической комиссии района и оснащение оперативных групп антикризисной деятельности по оказанию помощи при ликвидации террористического акта  </t>
  </si>
  <si>
    <t>09 5 01 86760</t>
  </si>
  <si>
    <t>10 1 00 00000</t>
  </si>
  <si>
    <t>10 1 01 00000</t>
  </si>
  <si>
    <t>10 1 01 86800</t>
  </si>
  <si>
    <t>Реализация мероприятия по поддержке малого и среднего предпринимательства</t>
  </si>
  <si>
    <t>10 2 00 00000</t>
  </si>
  <si>
    <t>10 2 01 00000</t>
  </si>
  <si>
    <t>10 2 01 86820</t>
  </si>
  <si>
    <t>Основное направление "Содействие в развитии торговли и бытового обслуживании на территории Мичуринского района"</t>
  </si>
  <si>
    <t>10 3 01 86830</t>
  </si>
  <si>
    <t>10 4 01 86840</t>
  </si>
  <si>
    <t>10 5 01 86850</t>
  </si>
  <si>
    <t>11 0 01 00000</t>
  </si>
  <si>
    <t>11 0 01 53910</t>
  </si>
  <si>
    <t>11 0 01 83400</t>
  </si>
  <si>
    <t>12 0 00 00000</t>
  </si>
  <si>
    <t>12 1 00 00000</t>
  </si>
  <si>
    <t>12 1 01 00000</t>
  </si>
  <si>
    <t>12 1 01 86900</t>
  </si>
  <si>
    <t>12 2 00 00000</t>
  </si>
  <si>
    <t>12 2 01 00000</t>
  </si>
  <si>
    <t>Реализация мероприятий  в области энергосбережения</t>
  </si>
  <si>
    <t>Реализация мероприятий, направленных на развитие газификации на территории Мичуринского района"</t>
  </si>
  <si>
    <t>Основное мероприятие "Развитие газификации на территории Мичуринского района"</t>
  </si>
  <si>
    <t>12 2 01 86920</t>
  </si>
  <si>
    <t>13 0 00 00000</t>
  </si>
  <si>
    <t>13 1 00 00000</t>
  </si>
  <si>
    <t>13 1 01 00000</t>
  </si>
  <si>
    <t>13 1 01 86950</t>
  </si>
  <si>
    <t>Реализация мероприятий по строительству, реконструкции, ремонту, капитальный ремонт, содержание автомобильных дорог общего пользования местного значения</t>
  </si>
  <si>
    <t>13 2 00 00000</t>
  </si>
  <si>
    <t>13 2 01 00000</t>
  </si>
  <si>
    <t>Основное мероприятие «Обеспечение условий для развития транспортного комплекса Тамбовской области»</t>
  </si>
  <si>
    <t>14 1 00 00000</t>
  </si>
  <si>
    <t>14 1 01 00000</t>
  </si>
  <si>
    <t>14 1 01 86050</t>
  </si>
  <si>
    <t xml:space="preserve">Организация и проведение мероприятий </t>
  </si>
  <si>
    <t>14 3 00 00000</t>
  </si>
  <si>
    <t xml:space="preserve"> 14 3 00 59310</t>
  </si>
  <si>
    <t>14 3 00 59310</t>
  </si>
  <si>
    <t>14 2 00 00000</t>
  </si>
  <si>
    <t>14 2 01 00000</t>
  </si>
  <si>
    <t>14 2 01 86070</t>
  </si>
  <si>
    <t>Основное мероприятие "Повышение эффективности государственной поддержки некоммерческих организаций"</t>
  </si>
  <si>
    <t xml:space="preserve">Субсидии некоммерческим организациям </t>
  </si>
  <si>
    <t xml:space="preserve">Дотации </t>
  </si>
  <si>
    <t>01 3 01 86408</t>
  </si>
  <si>
    <t>01 2 04 00000</t>
  </si>
  <si>
    <t>01 2 04 N6380</t>
  </si>
  <si>
    <t>01 2 04 R0880</t>
  </si>
  <si>
    <t>Всего расходов</t>
  </si>
  <si>
    <t>ЦСР</t>
  </si>
  <si>
    <t>Сумма</t>
  </si>
  <si>
    <t>Реализация мероприятий по строительству инженерной и социальной инфраструктуры</t>
  </si>
  <si>
    <t>Основное направление "Строительство инженерной и социальной инфраструктуры"</t>
  </si>
  <si>
    <t xml:space="preserve">Основное мероприятие "Ликвидация административных барьеров в строительстве" </t>
  </si>
  <si>
    <t>Реализация мероприятий, направленных на ликвидацию административных барьеров в строительстве"</t>
  </si>
  <si>
    <t>Основное мероприятие "Улучшение состояния окружающей среды"</t>
  </si>
  <si>
    <r>
      <t xml:space="preserve">Основное мероприятие </t>
    </r>
    <r>
      <rPr>
        <sz val="10"/>
        <color indexed="8"/>
        <rFont val="Times New Roman"/>
        <family val="1"/>
      </rPr>
      <t>«Снижение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</t>
    </r>
  </si>
  <si>
    <t>Реализация мероприятий по снижению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единой дежурно-диспетчерской службы Мичуринского района в 2014-2020 годах</t>
  </si>
  <si>
    <t>Распределение бюджетных ассигнований по муниципальным программам Мичуринского района и непрограммным направлениям деятельности, группам и подгруппам видов расходов классификации расходов районного бюджета  на 2016 год</t>
  </si>
  <si>
    <t>10 6 00 00000</t>
  </si>
  <si>
    <t>10 6 00 87130</t>
  </si>
  <si>
    <t>Реализация мероприятий, направленных на развитие муниципальной службы</t>
  </si>
  <si>
    <t>Реализация мероприятий, направленных на развитие туризма в Мичуринском районе</t>
  </si>
  <si>
    <t>Реализация мероприятий, направленных на создание условий для обеспечения профилактики правонарушений</t>
  </si>
  <si>
    <t>Основное мероприятие: Мероприятия по информационно-пропагандистской деятельности и методическому обеспечению противодействия незаконному обороту наркотических средств и психотропных веществ</t>
  </si>
  <si>
    <t>Основное мероприятие "Развитие системы информационно-консультационной и финансовой поддержки малого и среднего предпринимательства, пропаганда и популяризация предпринимательской деятельности</t>
  </si>
  <si>
    <t>Реализация мероприятий, направленных на развитие торговли и бытового обслуживания</t>
  </si>
  <si>
    <t xml:space="preserve">Основное мероприятия "Создание условий для предоставления и обеспечения доступности государственных и муниципальных услуг" </t>
  </si>
  <si>
    <t>Реализация мероприятий, направленных на создание условий для предоставления и обеспечения доступности государственных и муниципальных услуг</t>
  </si>
  <si>
    <t>Реализация мероприятий, направленных на поддержку и развитие  транспортного комплекса на территории Мичуринского района</t>
  </si>
  <si>
    <t>Основное мероприятие «Создание, развитие и обслуживание сети автомобильных дорог общего пользования регионального и  местного значений»</t>
  </si>
  <si>
    <t>Реализация мероприятий, в рамках программы "Формирование и повышение эффективности управления муниципальной собственности Мичуринского района на 2014-2016 годы"</t>
  </si>
  <si>
    <t>Реализация мероприятий по улучшению состояния окружающей среды</t>
  </si>
  <si>
    <t>Сбор и вывоз твердых бытовых отходов в рамках программы "Охрана окружающей среды, воспроизводство и использование природных ресурсов"</t>
  </si>
  <si>
    <t>Проведение праздничных мероприятий</t>
  </si>
  <si>
    <t>Оплата труда работников муниципальных учреждений, обеспечивающих техническую эксплуатацию зданий муниципальных общеобразовательных организаций</t>
  </si>
  <si>
    <t>Основное мероприятие "Энергосбережение и повышение энергетической эффективности в муниципальном секторе"</t>
  </si>
  <si>
    <t>Организация подвоза обучающихся и оснащение школьных автобусов тахографами, считывающими устройствами, оформление карт водителей, карт предприятий, обучение, обслуживание тахографов</t>
  </si>
  <si>
    <t>Основное мероприятие: Организационная и информационная поддержка мероприятий патриотической направленности</t>
  </si>
  <si>
    <t xml:space="preserve"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</si>
  <si>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13 2 01 86960</t>
  </si>
  <si>
    <t>07 3 01 L0200</t>
  </si>
  <si>
    <t>01 3 01 S6520</t>
  </si>
  <si>
    <t>15 2 01 80030</t>
  </si>
  <si>
    <t>15 2 01 86110</t>
  </si>
  <si>
    <t>15 2 01 86120</t>
  </si>
  <si>
    <t>01 2 02 S8180</t>
  </si>
  <si>
    <t>99 1 00 N1180</t>
  </si>
  <si>
    <t>04 4 01 N3020</t>
  </si>
  <si>
    <t>06 1 02 R0862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</si>
  <si>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</si>
  <si>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</si>
  <si>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налога.</t>
  </si>
  <si>
    <t>11 1 00 00000</t>
  </si>
  <si>
    <t>11 1 01 00000</t>
  </si>
  <si>
    <t>11 1 01 83410</t>
  </si>
  <si>
    <t>Устойчивое развитие сельских территорий на 2014-2014 год и на период до 2020 года"</t>
  </si>
  <si>
    <t>Основное направление: Реализация мероприятий по развитию сельских территорий</t>
  </si>
  <si>
    <t xml:space="preserve">                                                                                                           районного Совета народных депутатов</t>
  </si>
  <si>
    <t xml:space="preserve">                                                                                                                 к решению Мичуринского</t>
  </si>
  <si>
    <t>Реализация мероприятий по строительству жилья и учреждений, а так же обустройства площадок под компактную жилищную застройку</t>
  </si>
  <si>
    <t xml:space="preserve">Обеспечение деятельности (оказание услуг) МБОУ Новоникольская СОШ в рамках образовательной программы общего образования  </t>
  </si>
  <si>
    <t>06 1 02 50862</t>
  </si>
  <si>
    <t>11 0 02 N8400</t>
  </si>
  <si>
    <t>11 1 02 50180</t>
  </si>
  <si>
    <t>11 1 02 R0180</t>
  </si>
  <si>
    <t>Бюджетные инвестиции</t>
  </si>
  <si>
    <t>13 1 01 N7000</t>
  </si>
  <si>
    <t>13 1 01 S7000</t>
  </si>
  <si>
    <t>07 3 01 50200</t>
  </si>
  <si>
    <t>07 3 01 R0200</t>
  </si>
  <si>
    <t>99 1 00 51180</t>
  </si>
  <si>
    <t>04 2 01 51470</t>
  </si>
  <si>
    <t xml:space="preserve">Реализация мероприятий,  по оказанию содействия добровольному переселению в Российскую Федерацию соотечественников, проживающих за рубежом (единовременная выплата на обустройство и медицинское обследование участников программы и членов их семей) </t>
  </si>
  <si>
    <t>Осуществление отдельных государственных полномочий по организации отлова безнадзорных животных</t>
  </si>
  <si>
    <t>Реализация мероприятий подпрограммы "Устойчивое развитие сельских территорий на 2014 - 2017 годы и на период до 2020 года"в рамках муниципальной программы "Развитие сельского хозяйства и регулирования рынков сельскохозяйственной продукции, сырья и продовольствия</t>
  </si>
  <si>
    <t>Реализация мероприятий по развитию сельских территорий</t>
  </si>
  <si>
    <t>Строительство, реконструкция, ремонт, капитальный ремонт, содержание автомобильных дорог общего пользования местного значения</t>
  </si>
  <si>
    <t>Софинансирование к строительству, реконструкции, ремонту, капитальному ремонту, содержанию автомобильных дорог общего пользования местного значения</t>
  </si>
  <si>
    <t>Социальные выплаты гражданам, кроме публичных нормативных социальных выплат</t>
  </si>
  <si>
    <t>Софинансирование мероприятий федеральной целевой программы "Жилище" на 2011-2015 годы в рамках подпрограммы "Молодежи - доступное жилье" государственной программы Тамбовской области "Обеспечение доступным и комфортным жильем и коммунальными услугами граждан области"</t>
  </si>
  <si>
    <t>Мероприятия федеральной целевой программы "Жилище" в рамках подпрограммы "Молодёжи - доступное жильё" муниципальной программы "Обеспечение доступным и комфортным жильём и коммунальными услугами граждан района" на 2014-2020 годы"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</si>
  <si>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</si>
  <si>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99 2 00 52240</t>
  </si>
  <si>
    <t>иные выплаты населению</t>
  </si>
  <si>
    <t>240</t>
  </si>
  <si>
    <t>99 2 00 N7830</t>
  </si>
  <si>
    <t>99 1 00 88130</t>
  </si>
  <si>
    <t>Создание условий для введения федерального государственного образовательного стандарта дошкольного образования</t>
  </si>
  <si>
    <t>01 1 02 86204</t>
  </si>
  <si>
    <t>Содержание зданий и сооружений муниципальных образовательных организаций</t>
  </si>
  <si>
    <t>01 3 01 86409</t>
  </si>
  <si>
    <t>Содержание зданий и сооружений муниципальных учреждений культуры</t>
  </si>
  <si>
    <t>04 4 01 86471</t>
  </si>
  <si>
    <t>Уплата налогов, сборов и иных платежей</t>
  </si>
  <si>
    <t>11 0 02 83410</t>
  </si>
  <si>
    <t>13 2 02 N7220</t>
  </si>
  <si>
    <t>10 6 00 N7910</t>
  </si>
  <si>
    <t>14 2 02 N6800</t>
  </si>
  <si>
    <t>уплата иных платежей</t>
  </si>
  <si>
    <t>294,76</t>
  </si>
  <si>
    <t>04 1 03 N3540</t>
  </si>
  <si>
    <t>09 6 01 N1180</t>
  </si>
  <si>
    <t>13 2 01 N7030</t>
  </si>
  <si>
    <t>Единовременные стимулирующие выплаты лучшим работникам культуры муниципальных учреждений культуры</t>
  </si>
  <si>
    <t>Государственная поддержка муниципальных учреждений культуры в рамках подпрограммы "Наследие"</t>
  </si>
  <si>
    <t>Премии и гранты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</si>
  <si>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</si>
  <si>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 в объекты капитального строительства государственной (муниципальной) собственности</t>
  </si>
  <si>
    <t>Субсидии некоммерческим организациям (за исключением государственных (муниципальных) учреждений)</t>
  </si>
  <si>
    <t>Бюджетные инвестиции на приобретение
объектов недвижимого имущества в государственную
(муниципальную) собственность</t>
  </si>
  <si>
    <t>Выполнение кадастровых и землеустроительных работ по уточнению описаний границ муниципальных образований</t>
  </si>
  <si>
    <t>Осуществление полномочий по организации отлова безнадзорных животных</t>
  </si>
  <si>
    <t>Поддержка и развитие автомобильного транспорта в муниципальных образованиях Тамбовской области</t>
  </si>
  <si>
    <t>Осуществление отдельных государственных полномочий по организации транспортного обслуживания населения автомобильным транспортом по межмуниципальным маршрутам регулярных перевозок в пригородном сообщении</t>
  </si>
  <si>
    <t>Софинансирование муниципальных программ по поддержке социально ориентированных некоммерческих организаций</t>
  </si>
  <si>
    <t xml:space="preserve">                                                                                                                   Приложение 3</t>
  </si>
  <si>
    <t>Обеспечение деятельности (оказание услуг) МКУ Информационно-методический центр  в рамках реализации программы дополнительного образования</t>
  </si>
  <si>
    <t>Основное направление "Улучшение условий жизни лиц с ограниченными возможностями "</t>
  </si>
  <si>
    <t>Муниципальная программа "Оказание содействия добровольному переселению в Мичуринский район соотечественников, проживающих за рубежом, на 2013-2020 годы"</t>
  </si>
  <si>
    <t>Реализация мероприятий, направленных на создание условий на улучшение условий труда, внедрение новых безопасных технологий производства"</t>
  </si>
  <si>
    <t>Ведомственная программа "Формирование и повышение эффективности управления муниципальной собственностью Мичуринского района на 2014-2016 годы"</t>
  </si>
  <si>
    <t>Реализация проектов (мероприятий) по поощрению и популяризации достижений в сфере сельского хозяйства  в рамках программы "Развитие сельского хозяйства и регулирования рынков сельскохозяйственной продукции, сырья и продовольствия Мичуринского района"</t>
  </si>
  <si>
    <t>Подпрограмма "Повышение энергетической эффективности в Мичуринском районе"</t>
  </si>
  <si>
    <t>от 16.06.2017 № 339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</si>
</sst>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000"/>
    <numFmt numFmtId="185" formatCode="#,##0.0000000"/>
    <numFmt numFmtId="186" formatCode="#,##0.00000"/>
    <numFmt numFmtId="187" formatCode="#,##0.0000"/>
    <numFmt numFmtId="188" formatCode="#,##0.000"/>
    <numFmt numFmtId="189" formatCode="[$-FC19]d\ mmmm\ yyyy\ &quot;г.&quot;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 shrinkToFit="1"/>
    </xf>
    <xf numFmtId="0" fontId="2" fillId="0" borderId="10" xfId="0" applyNumberFormat="1" applyFont="1" applyFill="1" applyBorder="1" applyAlignment="1">
      <alignment vertical="justify" wrapText="1" shrinkToFit="1"/>
    </xf>
    <xf numFmtId="0" fontId="4" fillId="0" borderId="10" xfId="0" applyFont="1" applyBorder="1" applyAlignment="1">
      <alignment wrapText="1"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 shrinkToFit="1"/>
    </xf>
    <xf numFmtId="0" fontId="4" fillId="0" borderId="1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wrapText="1" shrinkToFit="1"/>
    </xf>
    <xf numFmtId="0" fontId="4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justify" wrapText="1" shrinkToFit="1"/>
    </xf>
    <xf numFmtId="49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horizontal="right"/>
    </xf>
    <xf numFmtId="183" fontId="4" fillId="0" borderId="10" xfId="0" applyNumberFormat="1" applyFont="1" applyFill="1" applyBorder="1" applyAlignment="1">
      <alignment horizontal="right"/>
    </xf>
    <xf numFmtId="183" fontId="4" fillId="0" borderId="10" xfId="0" applyNumberFormat="1" applyFont="1" applyFill="1" applyBorder="1" applyAlignment="1">
      <alignment horizontal="right"/>
    </xf>
    <xf numFmtId="183" fontId="11" fillId="0" borderId="10" xfId="0" applyNumberFormat="1" applyFont="1" applyBorder="1" applyAlignment="1">
      <alignment horizontal="right" vertical="center" wrapText="1"/>
    </xf>
    <xf numFmtId="18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0" fontId="51" fillId="0" borderId="10" xfId="0" applyNumberFormat="1" applyFont="1" applyBorder="1" applyAlignment="1">
      <alignment wrapText="1"/>
    </xf>
    <xf numFmtId="183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83" fontId="12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1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tabSelected="1" view="pageBreakPreview" zoomScale="85" zoomScaleSheetLayoutView="85" zoomScalePageLayoutView="0" workbookViewId="0" topLeftCell="A1">
      <selection activeCell="A5" sqref="A5:D5"/>
    </sheetView>
  </sheetViews>
  <sheetFormatPr defaultColWidth="9.140625" defaultRowHeight="15"/>
  <cols>
    <col min="1" max="1" width="58.421875" style="0" customWidth="1"/>
    <col min="2" max="2" width="14.140625" style="0" customWidth="1"/>
    <col min="3" max="3" width="7.7109375" style="0" customWidth="1"/>
    <col min="4" max="4" width="24.00390625" style="62" customWidth="1"/>
    <col min="5" max="5" width="9.28125" style="0" bestFit="1" customWidth="1"/>
    <col min="6" max="6" width="11.28125" style="0" customWidth="1"/>
    <col min="8" max="8" width="9.28125" style="0" bestFit="1" customWidth="1"/>
  </cols>
  <sheetData>
    <row r="1" spans="1:4" ht="15.75">
      <c r="A1" s="79" t="s">
        <v>484</v>
      </c>
      <c r="B1" s="79"/>
      <c r="C1" s="79"/>
      <c r="D1" s="79"/>
    </row>
    <row r="2" spans="1:4" ht="15.75">
      <c r="A2" s="80" t="s">
        <v>427</v>
      </c>
      <c r="B2" s="80"/>
      <c r="C2" s="80"/>
      <c r="D2" s="80"/>
    </row>
    <row r="3" spans="1:4" ht="15.75">
      <c r="A3" s="80" t="s">
        <v>426</v>
      </c>
      <c r="B3" s="80"/>
      <c r="C3" s="80"/>
      <c r="D3" s="80"/>
    </row>
    <row r="4" spans="1:4" ht="15.75">
      <c r="A4" s="77"/>
      <c r="B4" s="80" t="s">
        <v>492</v>
      </c>
      <c r="C4" s="80"/>
      <c r="D4" s="80"/>
    </row>
    <row r="5" spans="1:4" ht="54" customHeight="1">
      <c r="A5" s="81" t="s">
        <v>386</v>
      </c>
      <c r="B5" s="81"/>
      <c r="C5" s="81"/>
      <c r="D5" s="81"/>
    </row>
    <row r="6" ht="15">
      <c r="D6" s="58" t="s">
        <v>36</v>
      </c>
    </row>
    <row r="7" spans="1:4" ht="15">
      <c r="A7" s="40" t="s">
        <v>0</v>
      </c>
      <c r="B7" s="38" t="s">
        <v>377</v>
      </c>
      <c r="C7" s="38" t="s">
        <v>1</v>
      </c>
      <c r="D7" s="61" t="s">
        <v>378</v>
      </c>
    </row>
    <row r="8" spans="1:10" ht="15.75">
      <c r="A8" s="41" t="s">
        <v>376</v>
      </c>
      <c r="B8" s="42"/>
      <c r="C8" s="39"/>
      <c r="D8" s="76">
        <f>D9+D112+D132+D136+D175+D187+D199+D217+D231++D262+D305+D325+D336+D354+D369+D378</f>
        <v>578312.0299999999</v>
      </c>
      <c r="H8" s="62"/>
      <c r="J8" s="68"/>
    </row>
    <row r="9" spans="1:6" ht="25.5">
      <c r="A9" s="11" t="s">
        <v>59</v>
      </c>
      <c r="B9" s="19" t="s">
        <v>77</v>
      </c>
      <c r="C9" s="20"/>
      <c r="D9" s="66">
        <f>D10+D30+D65+D98</f>
        <v>291934.91</v>
      </c>
      <c r="E9" s="62"/>
      <c r="F9" s="62"/>
    </row>
    <row r="10" spans="1:5" ht="15">
      <c r="A10" s="43" t="s">
        <v>76</v>
      </c>
      <c r="B10" s="19" t="s">
        <v>78</v>
      </c>
      <c r="C10" s="20"/>
      <c r="D10" s="60">
        <f>D11+D18</f>
        <v>39158.979999999996</v>
      </c>
      <c r="E10" s="62"/>
    </row>
    <row r="11" spans="1:8" ht="25.5">
      <c r="A11" s="43" t="s">
        <v>75</v>
      </c>
      <c r="B11" s="19" t="s">
        <v>79</v>
      </c>
      <c r="C11" s="20"/>
      <c r="D11" s="60">
        <f>D12+D14+D16</f>
        <v>36497.53</v>
      </c>
      <c r="E11" s="62"/>
      <c r="H11" s="62"/>
    </row>
    <row r="12" spans="1:8" ht="38.25">
      <c r="A12" s="43" t="s">
        <v>80</v>
      </c>
      <c r="B12" s="19" t="s">
        <v>81</v>
      </c>
      <c r="C12" s="20"/>
      <c r="D12" s="60">
        <f>D13</f>
        <v>11063.73</v>
      </c>
      <c r="E12" s="62"/>
      <c r="H12" s="62"/>
    </row>
    <row r="13" spans="1:4" ht="15">
      <c r="A13" s="21" t="s">
        <v>82</v>
      </c>
      <c r="B13" s="19" t="s">
        <v>81</v>
      </c>
      <c r="C13" s="20">
        <v>610</v>
      </c>
      <c r="D13" s="60">
        <v>11063.73</v>
      </c>
    </row>
    <row r="14" spans="1:4" ht="38.25">
      <c r="A14" s="43" t="s">
        <v>83</v>
      </c>
      <c r="B14" s="19" t="s">
        <v>84</v>
      </c>
      <c r="C14" s="20"/>
      <c r="D14" s="60">
        <f>D15</f>
        <v>11383.8</v>
      </c>
    </row>
    <row r="15" spans="1:4" ht="15">
      <c r="A15" s="21" t="s">
        <v>82</v>
      </c>
      <c r="B15" s="19" t="s">
        <v>84</v>
      </c>
      <c r="C15" s="20">
        <v>610</v>
      </c>
      <c r="D15" s="60">
        <v>11383.8</v>
      </c>
    </row>
    <row r="16" spans="1:4" ht="51">
      <c r="A16" s="21" t="s">
        <v>85</v>
      </c>
      <c r="B16" s="49" t="s">
        <v>86</v>
      </c>
      <c r="C16" s="20"/>
      <c r="D16" s="60">
        <f>D17</f>
        <v>14050</v>
      </c>
    </row>
    <row r="17" spans="1:4" ht="15">
      <c r="A17" s="21" t="s">
        <v>82</v>
      </c>
      <c r="B17" s="49" t="s">
        <v>86</v>
      </c>
      <c r="C17" s="20">
        <v>610</v>
      </c>
      <c r="D17" s="60">
        <v>14050</v>
      </c>
    </row>
    <row r="18" spans="1:4" ht="25.5">
      <c r="A18" s="43" t="s">
        <v>103</v>
      </c>
      <c r="B18" s="19" t="s">
        <v>102</v>
      </c>
      <c r="C18" s="20"/>
      <c r="D18" s="60">
        <f>D19+D21+D23+D28+D26</f>
        <v>2661.45</v>
      </c>
    </row>
    <row r="19" spans="1:4" ht="63.75">
      <c r="A19" s="14" t="s">
        <v>104</v>
      </c>
      <c r="B19" s="19" t="s">
        <v>105</v>
      </c>
      <c r="C19" s="20"/>
      <c r="D19" s="60">
        <f>D20</f>
        <v>21.56</v>
      </c>
    </row>
    <row r="20" spans="1:4" ht="25.5">
      <c r="A20" s="2" t="s">
        <v>3</v>
      </c>
      <c r="B20" s="19" t="s">
        <v>105</v>
      </c>
      <c r="C20" s="20">
        <v>240</v>
      </c>
      <c r="D20" s="60">
        <v>21.56</v>
      </c>
    </row>
    <row r="21" spans="1:4" ht="25.5">
      <c r="A21" s="21" t="s">
        <v>106</v>
      </c>
      <c r="B21" s="19" t="s">
        <v>107</v>
      </c>
      <c r="C21" s="20"/>
      <c r="D21" s="60">
        <f>D22</f>
        <v>1549</v>
      </c>
    </row>
    <row r="22" spans="1:4" ht="15">
      <c r="A22" s="21" t="s">
        <v>82</v>
      </c>
      <c r="B22" s="19" t="s">
        <v>107</v>
      </c>
      <c r="C22" s="20">
        <v>610</v>
      </c>
      <c r="D22" s="60">
        <v>1549</v>
      </c>
    </row>
    <row r="23" spans="1:4" ht="15">
      <c r="A23" s="43" t="s">
        <v>108</v>
      </c>
      <c r="B23" s="19" t="s">
        <v>109</v>
      </c>
      <c r="C23" s="20"/>
      <c r="D23" s="60">
        <f>D24+D25</f>
        <v>99.92999999999999</v>
      </c>
    </row>
    <row r="24" spans="1:4" ht="25.5">
      <c r="A24" s="2" t="s">
        <v>3</v>
      </c>
      <c r="B24" s="19" t="s">
        <v>109</v>
      </c>
      <c r="C24" s="20">
        <v>240</v>
      </c>
      <c r="D24" s="60">
        <f>13.33+86.6</f>
        <v>99.92999999999999</v>
      </c>
    </row>
    <row r="25" spans="1:4" ht="15" hidden="1">
      <c r="A25" s="21" t="s">
        <v>82</v>
      </c>
      <c r="B25" s="19" t="s">
        <v>109</v>
      </c>
      <c r="C25" s="20">
        <v>610</v>
      </c>
      <c r="D25" s="60"/>
    </row>
    <row r="26" spans="1:4" ht="38.25">
      <c r="A26" s="70" t="s">
        <v>456</v>
      </c>
      <c r="B26" s="6" t="s">
        <v>457</v>
      </c>
      <c r="C26" s="20"/>
      <c r="D26" s="60">
        <f>D27</f>
        <v>300</v>
      </c>
    </row>
    <row r="27" spans="1:4" ht="15">
      <c r="A27" s="70" t="s">
        <v>82</v>
      </c>
      <c r="B27" s="6" t="s">
        <v>457</v>
      </c>
      <c r="C27" s="20">
        <v>610</v>
      </c>
      <c r="D27" s="60">
        <f>285+15</f>
        <v>300</v>
      </c>
    </row>
    <row r="28" spans="1:4" ht="25.5">
      <c r="A28" s="21" t="s">
        <v>101</v>
      </c>
      <c r="B28" s="49" t="s">
        <v>100</v>
      </c>
      <c r="C28" s="20"/>
      <c r="D28" s="60">
        <f>D29</f>
        <v>690.9599999999999</v>
      </c>
    </row>
    <row r="29" spans="1:4" ht="15">
      <c r="A29" s="21" t="s">
        <v>82</v>
      </c>
      <c r="B29" s="49" t="s">
        <v>100</v>
      </c>
      <c r="C29" s="20">
        <v>610</v>
      </c>
      <c r="D29" s="60">
        <f>104.16+586.8</f>
        <v>690.9599999999999</v>
      </c>
    </row>
    <row r="30" spans="1:4" ht="25.5">
      <c r="A30" s="43" t="s">
        <v>113</v>
      </c>
      <c r="B30" s="19" t="s">
        <v>111</v>
      </c>
      <c r="C30" s="15"/>
      <c r="D30" s="60">
        <f>D31+D42+D55+D60</f>
        <v>220109.91999999998</v>
      </c>
    </row>
    <row r="31" spans="1:4" ht="25.5">
      <c r="A31" s="21" t="s">
        <v>110</v>
      </c>
      <c r="B31" s="19" t="s">
        <v>112</v>
      </c>
      <c r="C31" s="15"/>
      <c r="D31" s="60">
        <f>D32+D34+D36+D38+D40</f>
        <v>202530.36</v>
      </c>
    </row>
    <row r="32" spans="1:4" ht="38.25">
      <c r="A32" s="21" t="s">
        <v>114</v>
      </c>
      <c r="B32" s="19" t="s">
        <v>115</v>
      </c>
      <c r="C32" s="20"/>
      <c r="D32" s="60">
        <f>D33</f>
        <v>10834.16</v>
      </c>
    </row>
    <row r="33" spans="1:4" ht="15">
      <c r="A33" s="21" t="s">
        <v>82</v>
      </c>
      <c r="B33" s="19" t="s">
        <v>115</v>
      </c>
      <c r="C33" s="20">
        <v>610</v>
      </c>
      <c r="D33" s="60">
        <v>10834.16</v>
      </c>
    </row>
    <row r="34" spans="1:4" ht="38.25">
      <c r="A34" s="21" t="s">
        <v>116</v>
      </c>
      <c r="B34" s="19" t="s">
        <v>118</v>
      </c>
      <c r="C34" s="20"/>
      <c r="D34" s="60">
        <f>D35</f>
        <v>8331.66</v>
      </c>
    </row>
    <row r="35" spans="1:4" ht="15">
      <c r="A35" s="21" t="s">
        <v>82</v>
      </c>
      <c r="B35" s="19" t="s">
        <v>118</v>
      </c>
      <c r="C35" s="20">
        <v>610</v>
      </c>
      <c r="D35" s="60">
        <v>8331.66</v>
      </c>
    </row>
    <row r="36" spans="1:4" ht="38.25">
      <c r="A36" s="43" t="s">
        <v>429</v>
      </c>
      <c r="B36" s="19" t="s">
        <v>119</v>
      </c>
      <c r="C36" s="20"/>
      <c r="D36" s="60">
        <f>D37</f>
        <v>11626.85</v>
      </c>
    </row>
    <row r="37" spans="1:4" ht="15">
      <c r="A37" s="21" t="s">
        <v>82</v>
      </c>
      <c r="B37" s="19" t="s">
        <v>119</v>
      </c>
      <c r="C37" s="20">
        <v>610</v>
      </c>
      <c r="D37" s="60">
        <v>11626.85</v>
      </c>
    </row>
    <row r="38" spans="1:4" ht="38.25">
      <c r="A38" s="21" t="s">
        <v>117</v>
      </c>
      <c r="B38" s="19" t="s">
        <v>120</v>
      </c>
      <c r="C38" s="20"/>
      <c r="D38" s="60">
        <f>D39</f>
        <v>2086.89</v>
      </c>
    </row>
    <row r="39" spans="1:4" ht="15">
      <c r="A39" s="21" t="s">
        <v>82</v>
      </c>
      <c r="B39" s="19" t="s">
        <v>120</v>
      </c>
      <c r="C39" s="20">
        <v>610</v>
      </c>
      <c r="D39" s="60">
        <v>2086.89</v>
      </c>
    </row>
    <row r="40" spans="1:4" ht="89.25">
      <c r="A40" s="21" t="s">
        <v>121</v>
      </c>
      <c r="B40" s="49" t="s">
        <v>122</v>
      </c>
      <c r="C40" s="20"/>
      <c r="D40" s="60">
        <f>D41</f>
        <v>169650.8</v>
      </c>
    </row>
    <row r="41" spans="1:4" ht="15">
      <c r="A41" s="21" t="s">
        <v>82</v>
      </c>
      <c r="B41" s="49" t="s">
        <v>122</v>
      </c>
      <c r="C41" s="20">
        <v>610</v>
      </c>
      <c r="D41" s="60">
        <v>169650.8</v>
      </c>
    </row>
    <row r="42" spans="1:4" ht="25.5">
      <c r="A42" s="21" t="s">
        <v>138</v>
      </c>
      <c r="B42" s="19" t="s">
        <v>137</v>
      </c>
      <c r="C42" s="20"/>
      <c r="D42" s="60">
        <f>D43+D45+D47+D51+D53</f>
        <v>9335.02</v>
      </c>
    </row>
    <row r="43" spans="1:4" ht="51">
      <c r="A43" s="14" t="s">
        <v>405</v>
      </c>
      <c r="B43" s="23" t="s">
        <v>145</v>
      </c>
      <c r="C43" s="20"/>
      <c r="D43" s="60">
        <f>D44</f>
        <v>1656.01</v>
      </c>
    </row>
    <row r="44" spans="1:4" ht="25.5">
      <c r="A44" s="21" t="s">
        <v>82</v>
      </c>
      <c r="B44" s="23" t="s">
        <v>145</v>
      </c>
      <c r="C44" s="20">
        <v>610</v>
      </c>
      <c r="D44" s="60">
        <v>1656.01</v>
      </c>
    </row>
    <row r="45" spans="1:4" ht="38.25">
      <c r="A45" s="21" t="s">
        <v>147</v>
      </c>
      <c r="B45" s="23" t="s">
        <v>148</v>
      </c>
      <c r="C45" s="20"/>
      <c r="D45" s="60">
        <f>D46</f>
        <v>81.2</v>
      </c>
    </row>
    <row r="46" spans="1:4" ht="25.5">
      <c r="A46" s="21" t="s">
        <v>82</v>
      </c>
      <c r="B46" s="23" t="s">
        <v>148</v>
      </c>
      <c r="C46" s="20">
        <v>610</v>
      </c>
      <c r="D46" s="60">
        <v>81.2</v>
      </c>
    </row>
    <row r="47" spans="1:4" ht="25.5">
      <c r="A47" s="21" t="s">
        <v>108</v>
      </c>
      <c r="B47" s="23" t="s">
        <v>149</v>
      </c>
      <c r="C47" s="20"/>
      <c r="D47" s="60">
        <f>D48+D49+D50</f>
        <v>1922.3200000000002</v>
      </c>
    </row>
    <row r="48" spans="1:4" ht="15" hidden="1">
      <c r="A48" s="2" t="s">
        <v>3</v>
      </c>
      <c r="B48" s="23" t="s">
        <v>149</v>
      </c>
      <c r="C48" s="20">
        <v>240</v>
      </c>
      <c r="D48" s="60"/>
    </row>
    <row r="49" spans="1:4" ht="25.5">
      <c r="A49" s="54" t="s">
        <v>418</v>
      </c>
      <c r="B49" s="6" t="s">
        <v>149</v>
      </c>
      <c r="C49" s="9">
        <v>321</v>
      </c>
      <c r="D49" s="59">
        <v>46</v>
      </c>
    </row>
    <row r="50" spans="1:4" ht="25.5">
      <c r="A50" s="21" t="s">
        <v>82</v>
      </c>
      <c r="B50" s="23" t="s">
        <v>149</v>
      </c>
      <c r="C50" s="20">
        <v>610</v>
      </c>
      <c r="D50" s="60">
        <f>1038.94+837.38</f>
        <v>1876.3200000000002</v>
      </c>
    </row>
    <row r="51" spans="1:4" ht="25.5">
      <c r="A51" s="21" t="s">
        <v>125</v>
      </c>
      <c r="B51" s="52" t="s">
        <v>126</v>
      </c>
      <c r="C51" s="16"/>
      <c r="D51" s="60">
        <f>D52</f>
        <v>4930.49</v>
      </c>
    </row>
    <row r="52" spans="1:4" ht="25.5">
      <c r="A52" s="21" t="s">
        <v>82</v>
      </c>
      <c r="B52" s="52" t="s">
        <v>126</v>
      </c>
      <c r="C52" s="20">
        <v>610</v>
      </c>
      <c r="D52" s="60">
        <f>4930.49</f>
        <v>4930.49</v>
      </c>
    </row>
    <row r="53" spans="1:4" ht="38.25">
      <c r="A53" s="14" t="s">
        <v>146</v>
      </c>
      <c r="B53" s="52" t="s">
        <v>414</v>
      </c>
      <c r="C53" s="20"/>
      <c r="D53" s="60">
        <f>D54</f>
        <v>745</v>
      </c>
    </row>
    <row r="54" spans="1:4" ht="25.5">
      <c r="A54" s="21" t="s">
        <v>82</v>
      </c>
      <c r="B54" s="52" t="s">
        <v>414</v>
      </c>
      <c r="C54" s="20">
        <v>610</v>
      </c>
      <c r="D54" s="60">
        <v>745</v>
      </c>
    </row>
    <row r="55" spans="1:4" ht="25.5">
      <c r="A55" s="43" t="s">
        <v>144</v>
      </c>
      <c r="B55" s="23" t="s">
        <v>139</v>
      </c>
      <c r="C55" s="20"/>
      <c r="D55" s="60">
        <f>D56+D58</f>
        <v>6748.54</v>
      </c>
    </row>
    <row r="56" spans="1:4" ht="38.25">
      <c r="A56" s="21" t="s">
        <v>142</v>
      </c>
      <c r="B56" s="23" t="s">
        <v>140</v>
      </c>
      <c r="C56" s="20"/>
      <c r="D56" s="60">
        <f>D57</f>
        <v>2807.24</v>
      </c>
    </row>
    <row r="57" spans="1:4" ht="25.5">
      <c r="A57" s="21" t="s">
        <v>82</v>
      </c>
      <c r="B57" s="23" t="s">
        <v>140</v>
      </c>
      <c r="C57" s="20">
        <v>610</v>
      </c>
      <c r="D57" s="60">
        <v>2807.24</v>
      </c>
    </row>
    <row r="58" spans="1:4" ht="38.25">
      <c r="A58" s="43" t="s">
        <v>143</v>
      </c>
      <c r="B58" s="23" t="s">
        <v>141</v>
      </c>
      <c r="C58" s="20"/>
      <c r="D58" s="60">
        <f>D59</f>
        <v>3941.3</v>
      </c>
    </row>
    <row r="59" spans="1:4" ht="25.5">
      <c r="A59" s="21" t="s">
        <v>82</v>
      </c>
      <c r="B59" s="23" t="s">
        <v>141</v>
      </c>
      <c r="C59" s="20">
        <v>610</v>
      </c>
      <c r="D59" s="60">
        <v>3941.3</v>
      </c>
    </row>
    <row r="60" spans="1:4" ht="38.25">
      <c r="A60" s="21" t="s">
        <v>133</v>
      </c>
      <c r="B60" s="23" t="s">
        <v>373</v>
      </c>
      <c r="C60" s="20"/>
      <c r="D60" s="60">
        <f>D61+D63</f>
        <v>1496</v>
      </c>
    </row>
    <row r="61" spans="1:4" ht="25.5">
      <c r="A61" s="21" t="s">
        <v>132</v>
      </c>
      <c r="B61" s="49" t="s">
        <v>374</v>
      </c>
      <c r="C61" s="20"/>
      <c r="D61" s="60">
        <f>D62</f>
        <v>1339.8</v>
      </c>
    </row>
    <row r="62" spans="1:4" ht="15">
      <c r="A62" s="21" t="s">
        <v>82</v>
      </c>
      <c r="B62" s="49" t="s">
        <v>374</v>
      </c>
      <c r="C62" s="20">
        <v>610</v>
      </c>
      <c r="D62" s="60">
        <v>1339.8</v>
      </c>
    </row>
    <row r="63" spans="1:4" ht="25.5">
      <c r="A63" s="21" t="s">
        <v>134</v>
      </c>
      <c r="B63" s="53" t="s">
        <v>375</v>
      </c>
      <c r="C63" s="20"/>
      <c r="D63" s="60">
        <v>156.2</v>
      </c>
    </row>
    <row r="64" spans="1:4" ht="25.5">
      <c r="A64" s="21" t="s">
        <v>82</v>
      </c>
      <c r="B64" s="53" t="s">
        <v>375</v>
      </c>
      <c r="C64" s="20">
        <v>610</v>
      </c>
      <c r="D64" s="60">
        <f>D63</f>
        <v>156.2</v>
      </c>
    </row>
    <row r="65" spans="1:4" ht="38.25">
      <c r="A65" s="43" t="s">
        <v>88</v>
      </c>
      <c r="B65" s="19" t="s">
        <v>87</v>
      </c>
      <c r="C65" s="20"/>
      <c r="D65" s="60">
        <f>D66</f>
        <v>24176.27</v>
      </c>
    </row>
    <row r="66" spans="1:4" ht="25.5">
      <c r="A66" s="43" t="s">
        <v>90</v>
      </c>
      <c r="B66" s="19" t="s">
        <v>89</v>
      </c>
      <c r="C66" s="20"/>
      <c r="D66" s="60">
        <f>D67+D71+D73+D75+D77+D79+D81+D83+D88+D90+D92+D94+D96+D86</f>
        <v>24176.27</v>
      </c>
    </row>
    <row r="67" spans="1:4" ht="38.25">
      <c r="A67" s="43" t="s">
        <v>485</v>
      </c>
      <c r="B67" s="19" t="s">
        <v>151</v>
      </c>
      <c r="C67" s="20"/>
      <c r="D67" s="60">
        <f>D68+D69+D70</f>
        <v>3239.38</v>
      </c>
    </row>
    <row r="68" spans="1:4" ht="15">
      <c r="A68" s="21" t="s">
        <v>150</v>
      </c>
      <c r="B68" s="19" t="s">
        <v>152</v>
      </c>
      <c r="C68" s="20">
        <v>110</v>
      </c>
      <c r="D68" s="60">
        <v>3056.51</v>
      </c>
    </row>
    <row r="69" spans="1:4" ht="25.5">
      <c r="A69" s="2" t="s">
        <v>3</v>
      </c>
      <c r="B69" s="19" t="s">
        <v>152</v>
      </c>
      <c r="C69" s="20">
        <v>240</v>
      </c>
      <c r="D69" s="60">
        <v>182.81</v>
      </c>
    </row>
    <row r="70" spans="1:4" ht="25.5">
      <c r="A70" s="2" t="s">
        <v>420</v>
      </c>
      <c r="B70" s="6" t="s">
        <v>152</v>
      </c>
      <c r="C70" s="20">
        <v>853</v>
      </c>
      <c r="D70" s="60">
        <v>0.06</v>
      </c>
    </row>
    <row r="71" spans="1:4" ht="25.5">
      <c r="A71" s="12" t="s">
        <v>154</v>
      </c>
      <c r="B71" s="19" t="s">
        <v>153</v>
      </c>
      <c r="C71" s="20"/>
      <c r="D71" s="60">
        <f>D72</f>
        <v>52.2</v>
      </c>
    </row>
    <row r="72" spans="1:4" ht="15">
      <c r="A72" s="21" t="s">
        <v>82</v>
      </c>
      <c r="B72" s="19" t="s">
        <v>153</v>
      </c>
      <c r="C72" s="20">
        <v>610</v>
      </c>
      <c r="D72" s="60">
        <v>52.2</v>
      </c>
    </row>
    <row r="73" spans="1:4" ht="25.5">
      <c r="A73" s="21" t="s">
        <v>155</v>
      </c>
      <c r="B73" s="19" t="s">
        <v>156</v>
      </c>
      <c r="C73" s="20"/>
      <c r="D73" s="60">
        <f>D74</f>
        <v>29.23</v>
      </c>
    </row>
    <row r="74" spans="1:4" ht="15">
      <c r="A74" s="21" t="s">
        <v>82</v>
      </c>
      <c r="B74" s="19" t="s">
        <v>156</v>
      </c>
      <c r="C74" s="20">
        <v>610</v>
      </c>
      <c r="D74" s="60">
        <v>29.23</v>
      </c>
    </row>
    <row r="75" spans="1:4" ht="51">
      <c r="A75" s="14" t="s">
        <v>157</v>
      </c>
      <c r="B75" s="19" t="s">
        <v>158</v>
      </c>
      <c r="C75" s="20"/>
      <c r="D75" s="60">
        <f>D76</f>
        <v>891.55</v>
      </c>
    </row>
    <row r="76" spans="1:4" ht="15">
      <c r="A76" s="21" t="s">
        <v>82</v>
      </c>
      <c r="B76" s="19" t="s">
        <v>158</v>
      </c>
      <c r="C76" s="20">
        <v>610</v>
      </c>
      <c r="D76" s="60">
        <f>369.55+522</f>
        <v>891.55</v>
      </c>
    </row>
    <row r="77" spans="1:4" ht="38.25">
      <c r="A77" s="14" t="s">
        <v>159</v>
      </c>
      <c r="B77" s="19" t="s">
        <v>160</v>
      </c>
      <c r="C77" s="20"/>
      <c r="D77" s="60">
        <f>D78</f>
        <v>701.1</v>
      </c>
    </row>
    <row r="78" spans="1:4" ht="15">
      <c r="A78" s="21" t="s">
        <v>82</v>
      </c>
      <c r="B78" s="19" t="s">
        <v>160</v>
      </c>
      <c r="C78" s="20">
        <v>610</v>
      </c>
      <c r="D78" s="60">
        <f>215.02+486.08</f>
        <v>701.1</v>
      </c>
    </row>
    <row r="79" spans="1:4" ht="15">
      <c r="A79" s="26" t="s">
        <v>161</v>
      </c>
      <c r="B79" s="19" t="s">
        <v>162</v>
      </c>
      <c r="C79" s="20"/>
      <c r="D79" s="60">
        <f>D80</f>
        <v>913.24</v>
      </c>
    </row>
    <row r="80" spans="1:4" ht="15">
      <c r="A80" s="21" t="s">
        <v>82</v>
      </c>
      <c r="B80" s="19" t="s">
        <v>162</v>
      </c>
      <c r="C80" s="20">
        <v>610</v>
      </c>
      <c r="D80" s="60">
        <f>289.58+623.66</f>
        <v>913.24</v>
      </c>
    </row>
    <row r="81" spans="1:4" ht="63.75">
      <c r="A81" s="43" t="s">
        <v>163</v>
      </c>
      <c r="B81" s="19" t="s">
        <v>164</v>
      </c>
      <c r="C81" s="20"/>
      <c r="D81" s="60">
        <f>D82</f>
        <v>1188.18</v>
      </c>
    </row>
    <row r="82" spans="1:4" ht="15">
      <c r="A82" s="21" t="s">
        <v>82</v>
      </c>
      <c r="B82" s="19" t="s">
        <v>164</v>
      </c>
      <c r="C82" s="20">
        <v>610</v>
      </c>
      <c r="D82" s="60">
        <f>1188.18</f>
        <v>1188.18</v>
      </c>
    </row>
    <row r="83" spans="1:4" ht="15">
      <c r="A83" s="21" t="s">
        <v>108</v>
      </c>
      <c r="B83" s="19" t="s">
        <v>372</v>
      </c>
      <c r="C83" s="20"/>
      <c r="D83" s="60">
        <f>D84+D85</f>
        <v>771.7299999999999</v>
      </c>
    </row>
    <row r="84" spans="1:4" ht="25.5">
      <c r="A84" s="2" t="s">
        <v>3</v>
      </c>
      <c r="B84" s="19" t="s">
        <v>372</v>
      </c>
      <c r="C84" s="20">
        <v>240</v>
      </c>
      <c r="D84" s="60">
        <v>4.54</v>
      </c>
    </row>
    <row r="85" spans="1:4" ht="15">
      <c r="A85" s="21" t="s">
        <v>82</v>
      </c>
      <c r="B85" s="19" t="s">
        <v>372</v>
      </c>
      <c r="C85" s="20">
        <v>610</v>
      </c>
      <c r="D85" s="60">
        <f>85.54+681.65</f>
        <v>767.1899999999999</v>
      </c>
    </row>
    <row r="86" spans="1:4" ht="25.5">
      <c r="A86" s="70" t="s">
        <v>458</v>
      </c>
      <c r="B86" s="6" t="s">
        <v>459</v>
      </c>
      <c r="C86" s="20"/>
      <c r="D86" s="60">
        <f>D87</f>
        <v>849.24</v>
      </c>
    </row>
    <row r="87" spans="1:4" ht="15">
      <c r="A87" s="70" t="s">
        <v>82</v>
      </c>
      <c r="B87" s="6" t="s">
        <v>459</v>
      </c>
      <c r="C87" s="20">
        <v>610</v>
      </c>
      <c r="D87" s="60">
        <f>79.44+769.8</f>
        <v>849.24</v>
      </c>
    </row>
    <row r="88" spans="1:4" ht="51">
      <c r="A88" s="21" t="s">
        <v>93</v>
      </c>
      <c r="B88" s="49" t="s">
        <v>94</v>
      </c>
      <c r="C88" s="20"/>
      <c r="D88" s="60">
        <f>D89</f>
        <v>12.47</v>
      </c>
    </row>
    <row r="89" spans="1:4" ht="15">
      <c r="A89" s="21" t="s">
        <v>82</v>
      </c>
      <c r="B89" s="49" t="s">
        <v>94</v>
      </c>
      <c r="C89" s="20">
        <v>610</v>
      </c>
      <c r="D89" s="60">
        <f>12.47</f>
        <v>12.47</v>
      </c>
    </row>
    <row r="90" spans="1:4" ht="51">
      <c r="A90" s="21" t="s">
        <v>92</v>
      </c>
      <c r="B90" s="49" t="s">
        <v>91</v>
      </c>
      <c r="C90" s="20"/>
      <c r="D90" s="60">
        <f>D91</f>
        <v>10591.2</v>
      </c>
    </row>
    <row r="91" spans="1:4" ht="15">
      <c r="A91" s="21" t="s">
        <v>82</v>
      </c>
      <c r="B91" s="49" t="s">
        <v>91</v>
      </c>
      <c r="C91" s="20">
        <v>610</v>
      </c>
      <c r="D91" s="60">
        <f>1279.93+9311.27</f>
        <v>10591.2</v>
      </c>
    </row>
    <row r="92" spans="1:4" ht="63.75">
      <c r="A92" s="43" t="s">
        <v>249</v>
      </c>
      <c r="B92" s="49" t="s">
        <v>248</v>
      </c>
      <c r="C92" s="20"/>
      <c r="D92" s="60">
        <f>D93</f>
        <v>4688.55</v>
      </c>
    </row>
    <row r="93" spans="1:4" ht="15">
      <c r="A93" s="21" t="s">
        <v>150</v>
      </c>
      <c r="B93" s="49" t="s">
        <v>248</v>
      </c>
      <c r="C93" s="20">
        <v>110</v>
      </c>
      <c r="D93" s="60">
        <v>4688.55</v>
      </c>
    </row>
    <row r="94" spans="1:4" ht="25.5">
      <c r="A94" s="21" t="s">
        <v>135</v>
      </c>
      <c r="B94" s="53" t="s">
        <v>136</v>
      </c>
      <c r="C94" s="20"/>
      <c r="D94" s="60">
        <f>D95</f>
        <v>46.2</v>
      </c>
    </row>
    <row r="95" spans="1:4" ht="25.5">
      <c r="A95" s="21" t="s">
        <v>82</v>
      </c>
      <c r="B95" s="53" t="s">
        <v>136</v>
      </c>
      <c r="C95" s="20">
        <v>610</v>
      </c>
      <c r="D95" s="60">
        <f>46.2</f>
        <v>46.2</v>
      </c>
    </row>
    <row r="96" spans="1:4" ht="38.25">
      <c r="A96" s="44" t="s">
        <v>403</v>
      </c>
      <c r="B96" s="49" t="s">
        <v>410</v>
      </c>
      <c r="C96" s="20"/>
      <c r="D96" s="60">
        <f>D97</f>
        <v>202</v>
      </c>
    </row>
    <row r="97" spans="1:4" ht="15">
      <c r="A97" s="21" t="s">
        <v>150</v>
      </c>
      <c r="B97" s="49" t="s">
        <v>410</v>
      </c>
      <c r="C97" s="20">
        <v>110</v>
      </c>
      <c r="D97" s="60">
        <v>202</v>
      </c>
    </row>
    <row r="98" spans="1:4" ht="25.5">
      <c r="A98" s="21" t="s">
        <v>203</v>
      </c>
      <c r="B98" s="19" t="s">
        <v>202</v>
      </c>
      <c r="C98" s="20"/>
      <c r="D98" s="60">
        <f>D99+D107</f>
        <v>8489.74</v>
      </c>
    </row>
    <row r="99" spans="1:4" ht="25.5">
      <c r="A99" s="21" t="s">
        <v>207</v>
      </c>
      <c r="B99" s="19" t="s">
        <v>225</v>
      </c>
      <c r="C99" s="20"/>
      <c r="D99" s="60">
        <f>D100+D103</f>
        <v>1765.6</v>
      </c>
    </row>
    <row r="100" spans="1:4" ht="38.25">
      <c r="A100" s="43" t="s">
        <v>224</v>
      </c>
      <c r="B100" s="50" t="s">
        <v>223</v>
      </c>
      <c r="C100" s="8"/>
      <c r="D100" s="60">
        <f>D101+D102</f>
        <v>831.6</v>
      </c>
    </row>
    <row r="101" spans="1:4" ht="25.5">
      <c r="A101" s="21" t="s">
        <v>221</v>
      </c>
      <c r="B101" s="50" t="s">
        <v>223</v>
      </c>
      <c r="C101" s="8">
        <v>120</v>
      </c>
      <c r="D101" s="60">
        <v>831.6</v>
      </c>
    </row>
    <row r="102" spans="1:4" ht="25.5">
      <c r="A102" s="2" t="s">
        <v>3</v>
      </c>
      <c r="B102" s="50" t="s">
        <v>223</v>
      </c>
      <c r="C102" s="8">
        <v>240</v>
      </c>
      <c r="D102" s="60"/>
    </row>
    <row r="103" spans="1:4" ht="38.25">
      <c r="A103" s="43" t="s">
        <v>208</v>
      </c>
      <c r="B103" s="49" t="s">
        <v>206</v>
      </c>
      <c r="C103" s="20"/>
      <c r="D103" s="60">
        <f>D104+D105+D106</f>
        <v>934</v>
      </c>
    </row>
    <row r="104" spans="1:4" ht="25.5">
      <c r="A104" s="21" t="s">
        <v>221</v>
      </c>
      <c r="B104" s="49" t="s">
        <v>206</v>
      </c>
      <c r="C104" s="20">
        <v>120</v>
      </c>
      <c r="D104" s="60">
        <v>929.6</v>
      </c>
    </row>
    <row r="105" spans="1:4" ht="15" hidden="1">
      <c r="A105" s="28" t="s">
        <v>3</v>
      </c>
      <c r="B105" s="49" t="s">
        <v>206</v>
      </c>
      <c r="C105" s="20">
        <v>240</v>
      </c>
      <c r="D105" s="60"/>
    </row>
    <row r="106" spans="1:4" ht="15">
      <c r="A106" s="3" t="s">
        <v>37</v>
      </c>
      <c r="B106" s="49" t="s">
        <v>206</v>
      </c>
      <c r="C106" s="20">
        <v>540</v>
      </c>
      <c r="D106" s="60">
        <v>4.4</v>
      </c>
    </row>
    <row r="107" spans="1:4" ht="63.75">
      <c r="A107" s="21" t="s">
        <v>204</v>
      </c>
      <c r="B107" s="19" t="s">
        <v>205</v>
      </c>
      <c r="C107" s="20"/>
      <c r="D107" s="60">
        <f>D108+D110</f>
        <v>6724.14</v>
      </c>
    </row>
    <row r="108" spans="1:4" ht="63.75">
      <c r="A108" s="21" t="s">
        <v>209</v>
      </c>
      <c r="B108" s="49" t="s">
        <v>255</v>
      </c>
      <c r="C108" s="20"/>
      <c r="D108" s="60">
        <f>D109</f>
        <v>6693.97</v>
      </c>
    </row>
    <row r="109" spans="1:4" ht="25.5">
      <c r="A109" s="57" t="s">
        <v>419</v>
      </c>
      <c r="B109" s="49" t="s">
        <v>255</v>
      </c>
      <c r="C109" s="20">
        <v>313</v>
      </c>
      <c r="D109" s="60">
        <v>6693.97</v>
      </c>
    </row>
    <row r="110" spans="1:4" ht="102">
      <c r="A110" s="43" t="s">
        <v>257</v>
      </c>
      <c r="B110" s="49" t="s">
        <v>256</v>
      </c>
      <c r="C110" s="20"/>
      <c r="D110" s="60">
        <f>D111</f>
        <v>30.17</v>
      </c>
    </row>
    <row r="111" spans="1:4" ht="25.5">
      <c r="A111" s="57" t="s">
        <v>419</v>
      </c>
      <c r="B111" s="49" t="s">
        <v>256</v>
      </c>
      <c r="C111" s="20">
        <v>313</v>
      </c>
      <c r="D111" s="60">
        <v>30.17</v>
      </c>
    </row>
    <row r="112" spans="1:5" ht="25.5">
      <c r="A112" s="24" t="s">
        <v>11</v>
      </c>
      <c r="B112" s="19" t="s">
        <v>97</v>
      </c>
      <c r="C112" s="22"/>
      <c r="D112" s="66">
        <f>D113+D121</f>
        <v>6103.63</v>
      </c>
      <c r="E112" s="62"/>
    </row>
    <row r="113" spans="1:4" ht="25.5">
      <c r="A113" s="11" t="s">
        <v>38</v>
      </c>
      <c r="B113" s="4" t="s">
        <v>264</v>
      </c>
      <c r="C113" s="8"/>
      <c r="D113" s="60">
        <f>D114+D118</f>
        <v>972.5</v>
      </c>
    </row>
    <row r="114" spans="1:4" ht="38.25">
      <c r="A114" s="2" t="s">
        <v>269</v>
      </c>
      <c r="B114" s="4" t="s">
        <v>265</v>
      </c>
      <c r="C114" s="8"/>
      <c r="D114" s="60">
        <f>D115</f>
        <v>770</v>
      </c>
    </row>
    <row r="115" spans="1:4" ht="25.5">
      <c r="A115" s="55" t="s">
        <v>270</v>
      </c>
      <c r="B115" s="4" t="s">
        <v>266</v>
      </c>
      <c r="C115" s="8"/>
      <c r="D115" s="60">
        <f>D116+D117</f>
        <v>770</v>
      </c>
    </row>
    <row r="116" spans="1:4" ht="15">
      <c r="A116" s="56" t="s">
        <v>43</v>
      </c>
      <c r="B116" s="4" t="s">
        <v>266</v>
      </c>
      <c r="C116" s="8">
        <v>360</v>
      </c>
      <c r="D116" s="60">
        <v>752.2</v>
      </c>
    </row>
    <row r="117" spans="1:4" ht="25.5">
      <c r="A117" s="2" t="s">
        <v>3</v>
      </c>
      <c r="B117" s="4" t="s">
        <v>266</v>
      </c>
      <c r="C117" s="8">
        <v>240</v>
      </c>
      <c r="D117" s="60">
        <v>17.8</v>
      </c>
    </row>
    <row r="118" spans="1:4" ht="25.5">
      <c r="A118" s="2" t="s">
        <v>271</v>
      </c>
      <c r="B118" s="4" t="s">
        <v>267</v>
      </c>
      <c r="C118" s="8"/>
      <c r="D118" s="60">
        <f>D119</f>
        <v>202.5</v>
      </c>
    </row>
    <row r="119" spans="1:4" ht="15">
      <c r="A119" s="2" t="s">
        <v>402</v>
      </c>
      <c r="B119" s="4" t="s">
        <v>268</v>
      </c>
      <c r="C119" s="8"/>
      <c r="D119" s="60">
        <f>D120</f>
        <v>202.5</v>
      </c>
    </row>
    <row r="120" spans="1:4" ht="25.5">
      <c r="A120" s="2" t="s">
        <v>3</v>
      </c>
      <c r="B120" s="4" t="s">
        <v>268</v>
      </c>
      <c r="C120" s="8">
        <v>240</v>
      </c>
      <c r="D120" s="60">
        <v>202.5</v>
      </c>
    </row>
    <row r="121" spans="1:4" ht="25.5">
      <c r="A121" s="21" t="s">
        <v>95</v>
      </c>
      <c r="B121" s="19" t="s">
        <v>98</v>
      </c>
      <c r="C121" s="22"/>
      <c r="D121" s="60">
        <f>D122+D129</f>
        <v>5131.13</v>
      </c>
    </row>
    <row r="122" spans="1:4" ht="38.25">
      <c r="A122" s="2" t="s">
        <v>273</v>
      </c>
      <c r="B122" s="4" t="s">
        <v>99</v>
      </c>
      <c r="C122" s="8"/>
      <c r="D122" s="60">
        <f>D123+D125+D127</f>
        <v>3908.63</v>
      </c>
    </row>
    <row r="123" spans="1:4" ht="38.25">
      <c r="A123" s="2" t="s">
        <v>274</v>
      </c>
      <c r="B123" s="4" t="s">
        <v>272</v>
      </c>
      <c r="C123" s="8"/>
      <c r="D123" s="60">
        <f>D124</f>
        <v>183.5</v>
      </c>
    </row>
    <row r="124" spans="1:4" ht="25.5">
      <c r="A124" s="2" t="s">
        <v>3</v>
      </c>
      <c r="B124" s="4" t="s">
        <v>272</v>
      </c>
      <c r="C124" s="8">
        <v>240</v>
      </c>
      <c r="D124" s="60">
        <f>183.5</f>
        <v>183.5</v>
      </c>
    </row>
    <row r="125" spans="1:4" ht="63.75">
      <c r="A125" s="21" t="s">
        <v>127</v>
      </c>
      <c r="B125" s="49" t="s">
        <v>96</v>
      </c>
      <c r="C125" s="20"/>
      <c r="D125" s="60">
        <f>D126</f>
        <v>681.7</v>
      </c>
    </row>
    <row r="126" spans="1:4" ht="15">
      <c r="A126" s="21" t="s">
        <v>82</v>
      </c>
      <c r="B126" s="49" t="s">
        <v>96</v>
      </c>
      <c r="C126" s="20">
        <v>610</v>
      </c>
      <c r="D126" s="60">
        <f>648.84+32.86</f>
        <v>681.7</v>
      </c>
    </row>
    <row r="127" spans="1:4" ht="38.25">
      <c r="A127" s="21" t="s">
        <v>123</v>
      </c>
      <c r="B127" s="49" t="s">
        <v>124</v>
      </c>
      <c r="C127" s="16"/>
      <c r="D127" s="60">
        <f>D128</f>
        <v>3043.43</v>
      </c>
    </row>
    <row r="128" spans="1:4" ht="15">
      <c r="A128" s="21" t="s">
        <v>82</v>
      </c>
      <c r="B128" s="49" t="s">
        <v>124</v>
      </c>
      <c r="C128" s="20">
        <v>610</v>
      </c>
      <c r="D128" s="60">
        <v>3043.43</v>
      </c>
    </row>
    <row r="129" spans="1:4" ht="25.5">
      <c r="A129" s="21" t="s">
        <v>131</v>
      </c>
      <c r="B129" s="19" t="s">
        <v>130</v>
      </c>
      <c r="C129" s="20"/>
      <c r="D129" s="60">
        <f>D130</f>
        <v>1222.5</v>
      </c>
    </row>
    <row r="130" spans="1:4" ht="25.5">
      <c r="A130" s="21" t="s">
        <v>128</v>
      </c>
      <c r="B130" s="49" t="s">
        <v>129</v>
      </c>
      <c r="C130" s="16"/>
      <c r="D130" s="60">
        <f>D131</f>
        <v>1222.5</v>
      </c>
    </row>
    <row r="131" spans="1:4" ht="15">
      <c r="A131" s="21" t="s">
        <v>82</v>
      </c>
      <c r="B131" s="49" t="s">
        <v>129</v>
      </c>
      <c r="C131" s="20">
        <v>610</v>
      </c>
      <c r="D131" s="60">
        <v>1222.5</v>
      </c>
    </row>
    <row r="132" spans="1:4" ht="25.5">
      <c r="A132" s="33" t="s">
        <v>12</v>
      </c>
      <c r="B132" s="4" t="s">
        <v>275</v>
      </c>
      <c r="C132" s="8"/>
      <c r="D132" s="66">
        <f>D133</f>
        <v>160.16</v>
      </c>
    </row>
    <row r="133" spans="1:4" ht="25.5">
      <c r="A133" s="2" t="s">
        <v>486</v>
      </c>
      <c r="B133" s="4" t="s">
        <v>276</v>
      </c>
      <c r="C133" s="8"/>
      <c r="D133" s="60">
        <f>D134</f>
        <v>160.16</v>
      </c>
    </row>
    <row r="134" spans="1:4" ht="25.5">
      <c r="A134" s="2" t="s">
        <v>278</v>
      </c>
      <c r="B134" s="4" t="s">
        <v>277</v>
      </c>
      <c r="C134" s="8"/>
      <c r="D134" s="60">
        <f>D135</f>
        <v>160.16</v>
      </c>
    </row>
    <row r="135" spans="1:4" ht="25.5">
      <c r="A135" s="2" t="s">
        <v>3</v>
      </c>
      <c r="B135" s="4" t="s">
        <v>277</v>
      </c>
      <c r="C135" s="8">
        <v>610</v>
      </c>
      <c r="D135" s="60">
        <f>55+105.16</f>
        <v>160.16</v>
      </c>
    </row>
    <row r="136" spans="1:4" ht="25.5">
      <c r="A136" s="11" t="s">
        <v>13</v>
      </c>
      <c r="B136" s="19" t="s">
        <v>165</v>
      </c>
      <c r="C136" s="20"/>
      <c r="D136" s="66">
        <f>D138+D142+D144+D146+D152+D154+D156+D160+D163+D165+D169+D159+D148</f>
        <v>29162.88</v>
      </c>
    </row>
    <row r="137" spans="1:5" ht="15">
      <c r="A137" s="11" t="s">
        <v>172</v>
      </c>
      <c r="B137" s="19" t="s">
        <v>171</v>
      </c>
      <c r="C137" s="20"/>
      <c r="D137" s="60">
        <f>D138+D141+D148</f>
        <v>27868.579999999998</v>
      </c>
      <c r="E137" s="62"/>
    </row>
    <row r="138" spans="1:4" ht="25.5">
      <c r="A138" s="21" t="s">
        <v>174</v>
      </c>
      <c r="B138" s="19" t="s">
        <v>173</v>
      </c>
      <c r="C138" s="20"/>
      <c r="D138" s="60">
        <f>D139</f>
        <v>18572.94</v>
      </c>
    </row>
    <row r="139" spans="1:4" ht="25.5">
      <c r="A139" s="11" t="s">
        <v>175</v>
      </c>
      <c r="B139" s="19" t="s">
        <v>176</v>
      </c>
      <c r="C139" s="20"/>
      <c r="D139" s="60">
        <f>D140</f>
        <v>18572.94</v>
      </c>
    </row>
    <row r="140" spans="1:4" ht="15">
      <c r="A140" s="21" t="s">
        <v>82</v>
      </c>
      <c r="B140" s="19" t="s">
        <v>176</v>
      </c>
      <c r="C140" s="20">
        <v>610</v>
      </c>
      <c r="D140" s="59">
        <v>18572.94</v>
      </c>
    </row>
    <row r="141" spans="1:4" ht="15">
      <c r="A141" s="21" t="s">
        <v>167</v>
      </c>
      <c r="B141" s="19" t="s">
        <v>169</v>
      </c>
      <c r="C141" s="20"/>
      <c r="D141" s="60">
        <f>D142+D144+D146</f>
        <v>9165.44</v>
      </c>
    </row>
    <row r="142" spans="1:4" ht="25.5">
      <c r="A142" s="21" t="s">
        <v>188</v>
      </c>
      <c r="B142" s="19" t="s">
        <v>187</v>
      </c>
      <c r="C142" s="20"/>
      <c r="D142" s="60">
        <f>D143</f>
        <v>8850.44</v>
      </c>
    </row>
    <row r="143" spans="1:4" ht="15">
      <c r="A143" s="21" t="s">
        <v>82</v>
      </c>
      <c r="B143" s="19" t="s">
        <v>187</v>
      </c>
      <c r="C143" s="20">
        <v>610</v>
      </c>
      <c r="D143" s="60">
        <v>8850.44</v>
      </c>
    </row>
    <row r="144" spans="1:4" ht="15">
      <c r="A144" s="26" t="s">
        <v>166</v>
      </c>
      <c r="B144" s="19" t="s">
        <v>168</v>
      </c>
      <c r="C144" s="20"/>
      <c r="D144" s="60">
        <f>D145</f>
        <v>100</v>
      </c>
    </row>
    <row r="145" spans="1:4" ht="15">
      <c r="A145" s="21" t="s">
        <v>82</v>
      </c>
      <c r="B145" s="19" t="s">
        <v>168</v>
      </c>
      <c r="C145" s="20">
        <v>610</v>
      </c>
      <c r="D145" s="60">
        <v>100</v>
      </c>
    </row>
    <row r="146" spans="1:4" ht="15">
      <c r="A146" s="11" t="s">
        <v>108</v>
      </c>
      <c r="B146" s="19" t="s">
        <v>170</v>
      </c>
      <c r="C146" s="20"/>
      <c r="D146" s="60">
        <f>D147</f>
        <v>215</v>
      </c>
    </row>
    <row r="147" spans="1:4" ht="15">
      <c r="A147" s="21" t="s">
        <v>82</v>
      </c>
      <c r="B147" s="19" t="s">
        <v>170</v>
      </c>
      <c r="C147" s="20">
        <v>610</v>
      </c>
      <c r="D147" s="60">
        <f>12+203</f>
        <v>215</v>
      </c>
    </row>
    <row r="148" spans="1:4" ht="25.5">
      <c r="A148" s="43" t="s">
        <v>472</v>
      </c>
      <c r="B148" s="6" t="s">
        <v>469</v>
      </c>
      <c r="C148" s="20"/>
      <c r="D148" s="60">
        <f>D149</f>
        <v>130.2</v>
      </c>
    </row>
    <row r="149" spans="1:4" ht="15">
      <c r="A149" s="21" t="s">
        <v>82</v>
      </c>
      <c r="B149" s="6" t="s">
        <v>469</v>
      </c>
      <c r="C149" s="20">
        <v>610</v>
      </c>
      <c r="D149" s="60">
        <v>130.2</v>
      </c>
    </row>
    <row r="150" spans="1:4" ht="15">
      <c r="A150" s="21" t="s">
        <v>184</v>
      </c>
      <c r="B150" s="19" t="s">
        <v>181</v>
      </c>
      <c r="C150" s="20"/>
      <c r="D150" s="60">
        <f>D151+D162+D156+D160</f>
        <v>709.1999999999999</v>
      </c>
    </row>
    <row r="151" spans="1:4" ht="38.25">
      <c r="A151" s="21" t="s">
        <v>182</v>
      </c>
      <c r="B151" s="19" t="s">
        <v>197</v>
      </c>
      <c r="C151" s="20"/>
      <c r="D151" s="60">
        <f>D152+D154+D156+D158+D160+D163</f>
        <v>455.29999999999995</v>
      </c>
    </row>
    <row r="152" spans="1:4" ht="38.25">
      <c r="A152" s="21" t="s">
        <v>185</v>
      </c>
      <c r="B152" s="49" t="s">
        <v>198</v>
      </c>
      <c r="C152" s="20"/>
      <c r="D152" s="60">
        <f>D153</f>
        <v>10.2</v>
      </c>
    </row>
    <row r="153" spans="1:4" ht="15">
      <c r="A153" s="21" t="s">
        <v>82</v>
      </c>
      <c r="B153" s="49" t="s">
        <v>198</v>
      </c>
      <c r="C153" s="20">
        <v>610</v>
      </c>
      <c r="D153" s="60">
        <v>10.2</v>
      </c>
    </row>
    <row r="154" spans="1:4" ht="51">
      <c r="A154" s="21" t="s">
        <v>186</v>
      </c>
      <c r="B154" s="49" t="s">
        <v>199</v>
      </c>
      <c r="C154" s="20"/>
      <c r="D154" s="60">
        <f>D155</f>
        <v>51.7</v>
      </c>
    </row>
    <row r="155" spans="1:4" ht="15">
      <c r="A155" s="21" t="s">
        <v>82</v>
      </c>
      <c r="B155" s="49" t="s">
        <v>199</v>
      </c>
      <c r="C155" s="20">
        <v>610</v>
      </c>
      <c r="D155" s="60">
        <v>51.7</v>
      </c>
    </row>
    <row r="156" spans="1:4" ht="25.5">
      <c r="A156" s="43" t="s">
        <v>473</v>
      </c>
      <c r="B156" s="49" t="s">
        <v>440</v>
      </c>
      <c r="C156" s="20"/>
      <c r="D156" s="60">
        <f>D157</f>
        <v>100</v>
      </c>
    </row>
    <row r="157" spans="1:4" ht="15">
      <c r="A157" s="21" t="s">
        <v>82</v>
      </c>
      <c r="B157" s="49" t="s">
        <v>440</v>
      </c>
      <c r="C157" s="20">
        <v>610</v>
      </c>
      <c r="D157" s="60">
        <v>100</v>
      </c>
    </row>
    <row r="158" spans="1:4" ht="25.5">
      <c r="A158" s="14" t="s">
        <v>195</v>
      </c>
      <c r="B158" s="19" t="s">
        <v>200</v>
      </c>
      <c r="C158" s="20"/>
      <c r="D158" s="60">
        <f>D159</f>
        <v>139.5</v>
      </c>
    </row>
    <row r="159" spans="1:4" ht="15">
      <c r="A159" s="21" t="s">
        <v>82</v>
      </c>
      <c r="B159" s="19" t="s">
        <v>200</v>
      </c>
      <c r="C159" s="20">
        <v>610</v>
      </c>
      <c r="D159" s="60">
        <f>78.28+36+25.22</f>
        <v>139.5</v>
      </c>
    </row>
    <row r="160" spans="1:4" ht="25.5">
      <c r="A160" s="14" t="s">
        <v>196</v>
      </c>
      <c r="B160" s="19" t="s">
        <v>201</v>
      </c>
      <c r="C160" s="20"/>
      <c r="D160" s="60">
        <f>D161</f>
        <v>75</v>
      </c>
    </row>
    <row r="161" spans="1:4" ht="25.5">
      <c r="A161" s="2" t="s">
        <v>3</v>
      </c>
      <c r="B161" s="19" t="s">
        <v>201</v>
      </c>
      <c r="C161" s="20">
        <v>240</v>
      </c>
      <c r="D161" s="60">
        <v>75</v>
      </c>
    </row>
    <row r="162" spans="1:4" ht="15">
      <c r="A162" s="21" t="s">
        <v>228</v>
      </c>
      <c r="B162" s="4" t="s">
        <v>183</v>
      </c>
      <c r="C162" s="8"/>
      <c r="D162" s="60">
        <v>78.9</v>
      </c>
    </row>
    <row r="163" spans="1:4" ht="63.75">
      <c r="A163" s="43" t="s">
        <v>230</v>
      </c>
      <c r="B163" s="50" t="s">
        <v>229</v>
      </c>
      <c r="C163" s="8"/>
      <c r="D163" s="60">
        <f>D164</f>
        <v>78.9</v>
      </c>
    </row>
    <row r="164" spans="1:4" ht="25.5">
      <c r="A164" s="2" t="s">
        <v>3</v>
      </c>
      <c r="B164" s="50" t="s">
        <v>229</v>
      </c>
      <c r="C164" s="8">
        <v>240</v>
      </c>
      <c r="D164" s="60">
        <v>78.9</v>
      </c>
    </row>
    <row r="165" spans="1:4" ht="38.25">
      <c r="A165" s="14" t="s">
        <v>191</v>
      </c>
      <c r="B165" s="19" t="s">
        <v>189</v>
      </c>
      <c r="C165" s="20"/>
      <c r="D165" s="60">
        <f>D166</f>
        <v>80</v>
      </c>
    </row>
    <row r="166" spans="1:4" ht="25.5">
      <c r="A166" s="27" t="s">
        <v>192</v>
      </c>
      <c r="B166" s="19" t="s">
        <v>190</v>
      </c>
      <c r="C166" s="20"/>
      <c r="D166" s="60">
        <f>D167</f>
        <v>80</v>
      </c>
    </row>
    <row r="167" spans="1:4" ht="25.5">
      <c r="A167" s="21" t="s">
        <v>194</v>
      </c>
      <c r="B167" s="19" t="s">
        <v>193</v>
      </c>
      <c r="C167" s="20"/>
      <c r="D167" s="60">
        <v>80</v>
      </c>
    </row>
    <row r="168" spans="1:4" ht="25.5">
      <c r="A168" s="2" t="s">
        <v>3</v>
      </c>
      <c r="B168" s="19" t="s">
        <v>193</v>
      </c>
      <c r="C168" s="20">
        <v>240</v>
      </c>
      <c r="D168" s="60">
        <v>80</v>
      </c>
    </row>
    <row r="169" spans="1:4" ht="25.5">
      <c r="A169" s="14" t="s">
        <v>178</v>
      </c>
      <c r="B169" s="19" t="s">
        <v>177</v>
      </c>
      <c r="C169" s="20"/>
      <c r="D169" s="60">
        <f>D170+D173</f>
        <v>759</v>
      </c>
    </row>
    <row r="170" spans="1:4" ht="25.5">
      <c r="A170" s="21" t="s">
        <v>179</v>
      </c>
      <c r="B170" s="19" t="s">
        <v>180</v>
      </c>
      <c r="C170" s="20"/>
      <c r="D170" s="60">
        <f>D171</f>
        <v>641</v>
      </c>
    </row>
    <row r="171" spans="1:4" ht="51">
      <c r="A171" s="21" t="s">
        <v>93</v>
      </c>
      <c r="B171" s="49" t="s">
        <v>416</v>
      </c>
      <c r="C171" s="20"/>
      <c r="D171" s="60">
        <f>D172</f>
        <v>641</v>
      </c>
    </row>
    <row r="172" spans="1:4" ht="15">
      <c r="A172" s="21" t="s">
        <v>82</v>
      </c>
      <c r="B172" s="49" t="s">
        <v>416</v>
      </c>
      <c r="C172" s="20">
        <v>610</v>
      </c>
      <c r="D172" s="60">
        <v>641</v>
      </c>
    </row>
    <row r="173" spans="1:4" ht="25.5">
      <c r="A173" s="70" t="s">
        <v>460</v>
      </c>
      <c r="B173" s="49" t="s">
        <v>461</v>
      </c>
      <c r="C173" s="20"/>
      <c r="D173" s="60">
        <f>D174</f>
        <v>118</v>
      </c>
    </row>
    <row r="174" spans="1:4" ht="15">
      <c r="A174" s="70" t="s">
        <v>82</v>
      </c>
      <c r="B174" s="49" t="s">
        <v>461</v>
      </c>
      <c r="C174" s="20">
        <v>610</v>
      </c>
      <c r="D174" s="60">
        <v>118</v>
      </c>
    </row>
    <row r="175" spans="1:4" ht="25.5">
      <c r="A175" s="2" t="s">
        <v>14</v>
      </c>
      <c r="B175" s="4" t="s">
        <v>279</v>
      </c>
      <c r="C175" s="8"/>
      <c r="D175" s="66">
        <f>D176+D182</f>
        <v>1629.3600000000001</v>
      </c>
    </row>
    <row r="176" spans="1:4" ht="25.5">
      <c r="A176" s="2" t="s">
        <v>15</v>
      </c>
      <c r="B176" s="19" t="s">
        <v>285</v>
      </c>
      <c r="C176" s="20"/>
      <c r="D176" s="60">
        <f>D178</f>
        <v>1539.3600000000001</v>
      </c>
    </row>
    <row r="177" spans="1:5" ht="51">
      <c r="A177" s="2" t="s">
        <v>286</v>
      </c>
      <c r="B177" s="19" t="s">
        <v>287</v>
      </c>
      <c r="C177" s="20"/>
      <c r="D177" s="60">
        <f>D178</f>
        <v>1539.3600000000001</v>
      </c>
      <c r="E177" s="62"/>
    </row>
    <row r="178" spans="1:4" ht="38.25">
      <c r="A178" s="2" t="s">
        <v>288</v>
      </c>
      <c r="B178" s="19" t="s">
        <v>284</v>
      </c>
      <c r="C178" s="20"/>
      <c r="D178" s="60">
        <f>D179+D181+D180</f>
        <v>1539.3600000000001</v>
      </c>
    </row>
    <row r="179" spans="1:4" ht="25.5">
      <c r="A179" s="2" t="s">
        <v>3</v>
      </c>
      <c r="B179" s="19" t="s">
        <v>284</v>
      </c>
      <c r="C179" s="20">
        <v>240</v>
      </c>
      <c r="D179" s="60">
        <v>309.53</v>
      </c>
    </row>
    <row r="180" spans="1:4" ht="15">
      <c r="A180" s="2" t="s">
        <v>474</v>
      </c>
      <c r="B180" s="19" t="s">
        <v>284</v>
      </c>
      <c r="C180" s="20">
        <v>350</v>
      </c>
      <c r="D180" s="60">
        <v>328.92</v>
      </c>
    </row>
    <row r="181" spans="1:4" ht="14.25" customHeight="1">
      <c r="A181" s="2" t="s">
        <v>3</v>
      </c>
      <c r="B181" s="19" t="s">
        <v>284</v>
      </c>
      <c r="C181" s="20">
        <v>612</v>
      </c>
      <c r="D181" s="60">
        <f>584.91+316</f>
        <v>900.91</v>
      </c>
    </row>
    <row r="182" spans="1:4" ht="15">
      <c r="A182" s="2" t="s">
        <v>16</v>
      </c>
      <c r="B182" s="4" t="s">
        <v>280</v>
      </c>
      <c r="C182" s="8"/>
      <c r="D182" s="60">
        <f>D183</f>
        <v>90</v>
      </c>
    </row>
    <row r="183" spans="1:4" ht="25.5">
      <c r="A183" s="21" t="s">
        <v>281</v>
      </c>
      <c r="B183" s="4" t="s">
        <v>282</v>
      </c>
      <c r="C183" s="8"/>
      <c r="D183" s="60">
        <f>D184</f>
        <v>90</v>
      </c>
    </row>
    <row r="184" spans="1:4" ht="25.5">
      <c r="A184" s="2" t="s">
        <v>390</v>
      </c>
      <c r="B184" s="4" t="s">
        <v>283</v>
      </c>
      <c r="C184" s="8"/>
      <c r="D184" s="60">
        <f>D185+D186</f>
        <v>90</v>
      </c>
    </row>
    <row r="185" spans="1:4" ht="25.5">
      <c r="A185" s="2" t="s">
        <v>3</v>
      </c>
      <c r="B185" s="4" t="s">
        <v>283</v>
      </c>
      <c r="C185" s="8">
        <v>240</v>
      </c>
      <c r="D185" s="60">
        <v>52</v>
      </c>
    </row>
    <row r="186" spans="1:4" ht="15">
      <c r="A186" s="2"/>
      <c r="B186" s="4" t="s">
        <v>283</v>
      </c>
      <c r="C186" s="8">
        <v>350</v>
      </c>
      <c r="D186" s="60">
        <v>38</v>
      </c>
    </row>
    <row r="187" spans="1:4" ht="51">
      <c r="A187" s="11" t="s">
        <v>487</v>
      </c>
      <c r="B187" s="19" t="s">
        <v>243</v>
      </c>
      <c r="C187" s="20"/>
      <c r="D187" s="66">
        <f>D188+D194+D193</f>
        <v>1011.47</v>
      </c>
    </row>
    <row r="188" spans="1:4" ht="15">
      <c r="A188" s="11" t="s">
        <v>17</v>
      </c>
      <c r="B188" s="19" t="s">
        <v>244</v>
      </c>
      <c r="C188" s="20"/>
      <c r="D188" s="60">
        <f>D189</f>
        <v>280</v>
      </c>
    </row>
    <row r="189" spans="1:4" ht="38.25">
      <c r="A189" s="21" t="s">
        <v>247</v>
      </c>
      <c r="B189" s="19" t="s">
        <v>245</v>
      </c>
      <c r="C189" s="20"/>
      <c r="D189" s="60">
        <f>D190</f>
        <v>280</v>
      </c>
    </row>
    <row r="190" spans="1:4" ht="38.25">
      <c r="A190" s="43" t="s">
        <v>246</v>
      </c>
      <c r="B190" s="6" t="s">
        <v>417</v>
      </c>
      <c r="C190" s="20"/>
      <c r="D190" s="60">
        <f>D191</f>
        <v>280</v>
      </c>
    </row>
    <row r="191" spans="1:4" ht="25.5">
      <c r="A191" s="57" t="s">
        <v>419</v>
      </c>
      <c r="B191" s="6" t="s">
        <v>417</v>
      </c>
      <c r="C191" s="20">
        <v>313</v>
      </c>
      <c r="D191" s="60">
        <v>280</v>
      </c>
    </row>
    <row r="192" spans="1:4" ht="63.75">
      <c r="A192" s="65" t="s">
        <v>441</v>
      </c>
      <c r="B192" s="6" t="s">
        <v>430</v>
      </c>
      <c r="C192" s="20"/>
      <c r="D192" s="60">
        <f>D193</f>
        <v>490</v>
      </c>
    </row>
    <row r="193" spans="1:4" ht="15">
      <c r="A193" s="57" t="s">
        <v>43</v>
      </c>
      <c r="B193" s="6" t="s">
        <v>430</v>
      </c>
      <c r="C193" s="20">
        <v>360</v>
      </c>
      <c r="D193" s="60">
        <v>490</v>
      </c>
    </row>
    <row r="194" spans="1:4" ht="15">
      <c r="A194" s="11" t="s">
        <v>18</v>
      </c>
      <c r="B194" s="19" t="s">
        <v>289</v>
      </c>
      <c r="C194" s="20"/>
      <c r="D194" s="60">
        <f>D195</f>
        <v>241.47</v>
      </c>
    </row>
    <row r="195" spans="1:4" ht="38.25">
      <c r="A195" s="34" t="s">
        <v>292</v>
      </c>
      <c r="B195" s="19" t="s">
        <v>290</v>
      </c>
      <c r="C195" s="20"/>
      <c r="D195" s="60">
        <f>D196</f>
        <v>241.47</v>
      </c>
    </row>
    <row r="196" spans="1:4" ht="38.25">
      <c r="A196" s="43" t="s">
        <v>293</v>
      </c>
      <c r="B196" s="19" t="s">
        <v>291</v>
      </c>
      <c r="C196" s="20"/>
      <c r="D196" s="60">
        <f>D197+D198</f>
        <v>241.47</v>
      </c>
    </row>
    <row r="197" spans="1:4" ht="25.5">
      <c r="A197" s="2" t="s">
        <v>3</v>
      </c>
      <c r="B197" s="19" t="s">
        <v>291</v>
      </c>
      <c r="C197" s="20">
        <v>240</v>
      </c>
      <c r="D197" s="60">
        <f>41.47+200</f>
        <v>241.47</v>
      </c>
    </row>
    <row r="198" spans="1:4" ht="15" hidden="1">
      <c r="A198" s="2" t="s">
        <v>452</v>
      </c>
      <c r="B198" s="19"/>
      <c r="C198" s="20">
        <v>360</v>
      </c>
      <c r="D198" s="60"/>
    </row>
    <row r="199" spans="1:4" ht="38.25">
      <c r="A199" s="12" t="s">
        <v>46</v>
      </c>
      <c r="B199" s="19" t="s">
        <v>294</v>
      </c>
      <c r="C199" s="20"/>
      <c r="D199" s="66">
        <f>D200+D205+D213+D211+D209</f>
        <v>8137.799999999999</v>
      </c>
    </row>
    <row r="200" spans="1:4" ht="25.5">
      <c r="A200" s="12" t="s">
        <v>19</v>
      </c>
      <c r="B200" s="19" t="s">
        <v>295</v>
      </c>
      <c r="C200" s="20"/>
      <c r="D200" s="60">
        <f>D201</f>
        <v>1042.44</v>
      </c>
    </row>
    <row r="201" spans="1:4" ht="25.5">
      <c r="A201" s="12" t="s">
        <v>380</v>
      </c>
      <c r="B201" s="19" t="s">
        <v>296</v>
      </c>
      <c r="C201" s="20"/>
      <c r="D201" s="60">
        <f>D202</f>
        <v>1042.44</v>
      </c>
    </row>
    <row r="202" spans="1:4" ht="25.5">
      <c r="A202" s="12" t="s">
        <v>379</v>
      </c>
      <c r="B202" s="19" t="s">
        <v>297</v>
      </c>
      <c r="C202" s="20"/>
      <c r="D202" s="60">
        <f>D203+D204</f>
        <v>1042.44</v>
      </c>
    </row>
    <row r="203" spans="1:6" ht="38.25">
      <c r="A203" s="73" t="s">
        <v>475</v>
      </c>
      <c r="B203" s="19" t="s">
        <v>297</v>
      </c>
      <c r="C203" s="20">
        <v>810</v>
      </c>
      <c r="D203" s="60">
        <v>943.44</v>
      </c>
      <c r="E203" s="20"/>
      <c r="F203" s="51"/>
    </row>
    <row r="204" spans="1:6" ht="38.25">
      <c r="A204" s="69" t="s">
        <v>476</v>
      </c>
      <c r="B204" s="19" t="s">
        <v>297</v>
      </c>
      <c r="C204" s="20">
        <v>414</v>
      </c>
      <c r="D204" s="60">
        <v>99</v>
      </c>
      <c r="E204" s="71"/>
      <c r="F204" s="72"/>
    </row>
    <row r="205" spans="1:4" ht="25.5" hidden="1">
      <c r="A205" s="12" t="s">
        <v>20</v>
      </c>
      <c r="B205" s="19" t="s">
        <v>298</v>
      </c>
      <c r="C205" s="20"/>
      <c r="D205" s="60">
        <f>D206</f>
        <v>0</v>
      </c>
    </row>
    <row r="206" spans="1:4" ht="26.25" hidden="1">
      <c r="A206" s="14" t="s">
        <v>381</v>
      </c>
      <c r="B206" s="19" t="s">
        <v>299</v>
      </c>
      <c r="C206" s="20"/>
      <c r="D206" s="60">
        <f>D207</f>
        <v>0</v>
      </c>
    </row>
    <row r="207" spans="1:4" ht="25.5" hidden="1">
      <c r="A207" s="32" t="s">
        <v>382</v>
      </c>
      <c r="B207" s="19" t="s">
        <v>300</v>
      </c>
      <c r="C207" s="20"/>
      <c r="D207" s="60">
        <f>D208</f>
        <v>0</v>
      </c>
    </row>
    <row r="208" spans="1:4" ht="15" hidden="1">
      <c r="A208" s="2" t="s">
        <v>3</v>
      </c>
      <c r="B208" s="19" t="s">
        <v>300</v>
      </c>
      <c r="C208" s="20">
        <v>240</v>
      </c>
      <c r="D208" s="60"/>
    </row>
    <row r="209" spans="1:4" ht="63.75">
      <c r="A209" s="63" t="s">
        <v>449</v>
      </c>
      <c r="B209" s="6" t="s">
        <v>437</v>
      </c>
      <c r="C209" s="20"/>
      <c r="D209" s="60">
        <f>D210</f>
        <v>2844.27</v>
      </c>
    </row>
    <row r="210" spans="1:4" ht="25.5">
      <c r="A210" s="63" t="s">
        <v>447</v>
      </c>
      <c r="B210" s="6" t="s">
        <v>437</v>
      </c>
      <c r="C210" s="20">
        <v>320</v>
      </c>
      <c r="D210" s="60">
        <v>2844.27</v>
      </c>
    </row>
    <row r="211" spans="1:4" ht="76.5">
      <c r="A211" s="65" t="s">
        <v>448</v>
      </c>
      <c r="B211" s="6" t="s">
        <v>438</v>
      </c>
      <c r="C211" s="20"/>
      <c r="D211" s="60">
        <f>D212</f>
        <v>3371.6</v>
      </c>
    </row>
    <row r="212" spans="1:4" ht="25.5">
      <c r="A212" s="63" t="s">
        <v>447</v>
      </c>
      <c r="B212" s="6" t="s">
        <v>438</v>
      </c>
      <c r="C212" s="20"/>
      <c r="D212" s="60">
        <v>3371.6</v>
      </c>
    </row>
    <row r="213" spans="1:4" ht="51">
      <c r="A213" s="12" t="s">
        <v>55</v>
      </c>
      <c r="B213" s="19" t="s">
        <v>301</v>
      </c>
      <c r="C213" s="20"/>
      <c r="D213" s="60">
        <f>D214</f>
        <v>879.49</v>
      </c>
    </row>
    <row r="214" spans="1:4" ht="25.5">
      <c r="A214" s="35" t="s">
        <v>303</v>
      </c>
      <c r="B214" s="19" t="s">
        <v>302</v>
      </c>
      <c r="C214" s="20"/>
      <c r="D214" s="60">
        <f>D215</f>
        <v>879.49</v>
      </c>
    </row>
    <row r="215" spans="1:4" ht="25.5">
      <c r="A215" s="47" t="s">
        <v>304</v>
      </c>
      <c r="B215" s="49" t="s">
        <v>409</v>
      </c>
      <c r="C215" s="20"/>
      <c r="D215" s="60">
        <f>D216</f>
        <v>879.49</v>
      </c>
    </row>
    <row r="216" spans="1:4" ht="15">
      <c r="A216" s="14" t="s">
        <v>60</v>
      </c>
      <c r="B216" s="49" t="s">
        <v>409</v>
      </c>
      <c r="C216" s="20">
        <v>322</v>
      </c>
      <c r="D216" s="60">
        <v>879.49</v>
      </c>
    </row>
    <row r="217" spans="1:5" ht="38.25">
      <c r="A217" s="29" t="s">
        <v>47</v>
      </c>
      <c r="B217" s="19" t="s">
        <v>226</v>
      </c>
      <c r="C217" s="20"/>
      <c r="D217" s="66">
        <f>D220+D226</f>
        <v>1023.56</v>
      </c>
      <c r="E217" s="62"/>
    </row>
    <row r="218" spans="1:6" ht="25.5">
      <c r="A218" s="29" t="s">
        <v>21</v>
      </c>
      <c r="B218" s="19" t="s">
        <v>305</v>
      </c>
      <c r="C218" s="20"/>
      <c r="D218" s="59">
        <v>443.6</v>
      </c>
      <c r="E218" s="20"/>
      <c r="F218" s="51"/>
    </row>
    <row r="219" spans="1:4" ht="25.5">
      <c r="A219" s="3" t="s">
        <v>383</v>
      </c>
      <c r="B219" s="19" t="s">
        <v>306</v>
      </c>
      <c r="C219" s="20"/>
      <c r="D219" s="60">
        <f>D220</f>
        <v>443.56</v>
      </c>
    </row>
    <row r="220" spans="1:4" ht="25.5">
      <c r="A220" s="3" t="s">
        <v>400</v>
      </c>
      <c r="B220" s="19" t="s">
        <v>307</v>
      </c>
      <c r="C220" s="20"/>
      <c r="D220" s="60">
        <f>D221+D223+D224+D225</f>
        <v>443.56</v>
      </c>
    </row>
    <row r="221" spans="1:4" ht="25.5">
      <c r="A221" s="2" t="s">
        <v>3</v>
      </c>
      <c r="B221" s="19" t="s">
        <v>307</v>
      </c>
      <c r="C221" s="20">
        <v>240</v>
      </c>
      <c r="D221" s="60">
        <f>7.43+3.44</f>
        <v>10.87</v>
      </c>
    </row>
    <row r="222" spans="1:4" ht="15" hidden="1">
      <c r="A222" s="3" t="s">
        <v>37</v>
      </c>
      <c r="B222" s="6" t="s">
        <v>307</v>
      </c>
      <c r="C222" s="20">
        <v>540</v>
      </c>
      <c r="D222" s="60"/>
    </row>
    <row r="223" spans="1:4" ht="15">
      <c r="A223" s="21" t="s">
        <v>82</v>
      </c>
      <c r="B223" s="19" t="s">
        <v>307</v>
      </c>
      <c r="C223" s="20">
        <v>610</v>
      </c>
      <c r="D223" s="60">
        <v>387.39</v>
      </c>
    </row>
    <row r="224" spans="1:4" ht="15">
      <c r="A224" s="11" t="s">
        <v>39</v>
      </c>
      <c r="B224" s="19" t="s">
        <v>307</v>
      </c>
      <c r="C224" s="20">
        <v>852</v>
      </c>
      <c r="D224" s="60">
        <f>20.3</f>
        <v>20.3</v>
      </c>
    </row>
    <row r="225" spans="1:4" ht="15">
      <c r="A225" s="11"/>
      <c r="B225" s="19" t="s">
        <v>307</v>
      </c>
      <c r="C225" s="20">
        <v>540</v>
      </c>
      <c r="D225" s="60">
        <v>25</v>
      </c>
    </row>
    <row r="226" spans="1:4" ht="25.5">
      <c r="A226" s="2" t="s">
        <v>22</v>
      </c>
      <c r="B226" s="19" t="s">
        <v>227</v>
      </c>
      <c r="C226" s="20"/>
      <c r="D226" s="60">
        <f>D227</f>
        <v>580</v>
      </c>
    </row>
    <row r="227" spans="1:4" ht="25.5">
      <c r="A227" s="36" t="s">
        <v>308</v>
      </c>
      <c r="B227" s="19" t="s">
        <v>309</v>
      </c>
      <c r="C227" s="20"/>
      <c r="D227" s="60">
        <f>D228</f>
        <v>580</v>
      </c>
    </row>
    <row r="228" spans="1:4" ht="38.25">
      <c r="A228" s="44" t="s">
        <v>401</v>
      </c>
      <c r="B228" s="19" t="s">
        <v>310</v>
      </c>
      <c r="C228" s="20"/>
      <c r="D228" s="60">
        <f>D229+D230</f>
        <v>580</v>
      </c>
    </row>
    <row r="229" spans="1:4" ht="25.5">
      <c r="A229" s="2" t="s">
        <v>3</v>
      </c>
      <c r="B229" s="19" t="s">
        <v>310</v>
      </c>
      <c r="C229" s="20">
        <v>240</v>
      </c>
      <c r="D229" s="60">
        <v>140</v>
      </c>
    </row>
    <row r="230" spans="1:4" ht="15">
      <c r="A230" s="21" t="s">
        <v>82</v>
      </c>
      <c r="B230" s="19" t="s">
        <v>310</v>
      </c>
      <c r="C230" s="20">
        <v>610</v>
      </c>
      <c r="D230" s="60">
        <v>440</v>
      </c>
    </row>
    <row r="231" spans="1:4" ht="51">
      <c r="A231" s="2" t="s">
        <v>57</v>
      </c>
      <c r="B231" s="19" t="s">
        <v>210</v>
      </c>
      <c r="C231" s="20"/>
      <c r="D231" s="66">
        <f>D232+D241+D246+D251+D256+D260</f>
        <v>1819.97</v>
      </c>
    </row>
    <row r="232" spans="1:4" ht="38.25">
      <c r="A232" s="2" t="s">
        <v>48</v>
      </c>
      <c r="B232" s="19" t="s">
        <v>211</v>
      </c>
      <c r="C232" s="20"/>
      <c r="D232" s="60">
        <f>D233</f>
        <v>581.1</v>
      </c>
    </row>
    <row r="233" spans="1:4" ht="25.5">
      <c r="A233" s="21" t="s">
        <v>214</v>
      </c>
      <c r="B233" s="19" t="s">
        <v>212</v>
      </c>
      <c r="C233" s="20"/>
      <c r="D233" s="60">
        <f>D234+D238</f>
        <v>581.1</v>
      </c>
    </row>
    <row r="234" spans="1:4" ht="25.5">
      <c r="A234" s="43" t="s">
        <v>391</v>
      </c>
      <c r="B234" s="19" t="s">
        <v>311</v>
      </c>
      <c r="C234" s="20"/>
      <c r="D234" s="60">
        <f>D235+D236+D237</f>
        <v>319.40000000000003</v>
      </c>
    </row>
    <row r="235" spans="1:4" ht="25.5">
      <c r="A235" s="2" t="s">
        <v>3</v>
      </c>
      <c r="B235" s="19" t="s">
        <v>311</v>
      </c>
      <c r="C235" s="20">
        <v>240</v>
      </c>
      <c r="D235" s="60">
        <v>9.19</v>
      </c>
    </row>
    <row r="236" spans="1:4" ht="15">
      <c r="A236" s="21" t="s">
        <v>82</v>
      </c>
      <c r="B236" s="19" t="s">
        <v>311</v>
      </c>
      <c r="C236" s="20">
        <v>610</v>
      </c>
      <c r="D236" s="60">
        <f>111.6+147.25+31.36</f>
        <v>290.21000000000004</v>
      </c>
    </row>
    <row r="237" spans="1:4" ht="15">
      <c r="A237" s="43" t="s">
        <v>474</v>
      </c>
      <c r="B237" s="19" t="s">
        <v>311</v>
      </c>
      <c r="C237" s="20">
        <v>350</v>
      </c>
      <c r="D237" s="60">
        <v>20</v>
      </c>
    </row>
    <row r="238" spans="1:4" ht="25.5">
      <c r="A238" s="43" t="s">
        <v>215</v>
      </c>
      <c r="B238" s="49" t="s">
        <v>213</v>
      </c>
      <c r="C238" s="20"/>
      <c r="D238" s="60">
        <f>D239+D240</f>
        <v>261.7</v>
      </c>
    </row>
    <row r="239" spans="1:4" ht="25.5">
      <c r="A239" s="21" t="s">
        <v>221</v>
      </c>
      <c r="B239" s="49" t="s">
        <v>213</v>
      </c>
      <c r="C239" s="20">
        <v>120</v>
      </c>
      <c r="D239" s="60">
        <v>241.48</v>
      </c>
    </row>
    <row r="240" spans="1:4" ht="25.5">
      <c r="A240" s="2" t="s">
        <v>3</v>
      </c>
      <c r="B240" s="49" t="s">
        <v>213</v>
      </c>
      <c r="C240" s="20">
        <v>240</v>
      </c>
      <c r="D240" s="60">
        <v>20.22</v>
      </c>
    </row>
    <row r="241" spans="1:4" ht="25.5">
      <c r="A241" s="2" t="s">
        <v>23</v>
      </c>
      <c r="B241" s="19" t="s">
        <v>312</v>
      </c>
      <c r="C241" s="20"/>
      <c r="D241" s="60">
        <f>D242</f>
        <v>481.04</v>
      </c>
    </row>
    <row r="242" spans="1:4" ht="38.25">
      <c r="A242" s="2" t="s">
        <v>315</v>
      </c>
      <c r="B242" s="19" t="s">
        <v>313</v>
      </c>
      <c r="C242" s="20"/>
      <c r="D242" s="60">
        <f>D243</f>
        <v>481.04</v>
      </c>
    </row>
    <row r="243" spans="1:4" ht="38.25">
      <c r="A243" s="2" t="s">
        <v>316</v>
      </c>
      <c r="B243" s="19" t="s">
        <v>314</v>
      </c>
      <c r="C243" s="20"/>
      <c r="D243" s="60">
        <f>D244+D245</f>
        <v>481.04</v>
      </c>
    </row>
    <row r="244" spans="1:4" ht="25.5">
      <c r="A244" s="2" t="s">
        <v>3</v>
      </c>
      <c r="B244" s="19" t="s">
        <v>314</v>
      </c>
      <c r="C244" s="20">
        <v>240</v>
      </c>
      <c r="D244" s="60">
        <v>401.04</v>
      </c>
    </row>
    <row r="245" spans="1:4" ht="15">
      <c r="A245" s="21" t="s">
        <v>82</v>
      </c>
      <c r="B245" s="19" t="s">
        <v>314</v>
      </c>
      <c r="C245" s="20">
        <v>610</v>
      </c>
      <c r="D245" s="60">
        <v>80</v>
      </c>
    </row>
    <row r="246" spans="1:4" ht="38.25">
      <c r="A246" s="2" t="s">
        <v>49</v>
      </c>
      <c r="B246" s="19" t="s">
        <v>317</v>
      </c>
      <c r="C246" s="20"/>
      <c r="D246" s="60">
        <f>D247</f>
        <v>56</v>
      </c>
    </row>
    <row r="247" spans="1:4" ht="51">
      <c r="A247" s="36" t="s">
        <v>392</v>
      </c>
      <c r="B247" s="19" t="s">
        <v>318</v>
      </c>
      <c r="C247" s="20"/>
      <c r="D247" s="60">
        <f>D248</f>
        <v>56</v>
      </c>
    </row>
    <row r="248" spans="1:4" ht="38.25">
      <c r="A248" s="35" t="s">
        <v>320</v>
      </c>
      <c r="B248" s="19" t="s">
        <v>319</v>
      </c>
      <c r="C248" s="20"/>
      <c r="D248" s="60">
        <f>D249+D250</f>
        <v>56</v>
      </c>
    </row>
    <row r="249" spans="1:4" ht="25.5">
      <c r="A249" s="2" t="s">
        <v>3</v>
      </c>
      <c r="B249" s="19" t="s">
        <v>319</v>
      </c>
      <c r="C249" s="20">
        <v>240</v>
      </c>
      <c r="D249" s="60">
        <v>15</v>
      </c>
    </row>
    <row r="250" spans="1:4" ht="15">
      <c r="A250" s="21" t="s">
        <v>82</v>
      </c>
      <c r="B250" s="19" t="s">
        <v>319</v>
      </c>
      <c r="C250" s="20">
        <v>610</v>
      </c>
      <c r="D250" s="60">
        <v>41</v>
      </c>
    </row>
    <row r="251" spans="1:4" ht="25.5">
      <c r="A251" s="2" t="s">
        <v>24</v>
      </c>
      <c r="B251" s="19" t="s">
        <v>321</v>
      </c>
      <c r="C251" s="20"/>
      <c r="D251" s="60">
        <f>D252</f>
        <v>413.02</v>
      </c>
    </row>
    <row r="252" spans="1:4" ht="51">
      <c r="A252" s="36" t="s">
        <v>324</v>
      </c>
      <c r="B252" s="19" t="s">
        <v>322</v>
      </c>
      <c r="C252" s="20"/>
      <c r="D252" s="60">
        <f>D253</f>
        <v>413.02</v>
      </c>
    </row>
    <row r="253" spans="1:4" ht="51">
      <c r="A253" s="44" t="s">
        <v>325</v>
      </c>
      <c r="B253" s="19" t="s">
        <v>323</v>
      </c>
      <c r="C253" s="20"/>
      <c r="D253" s="60">
        <f>D254+D255</f>
        <v>413.02</v>
      </c>
    </row>
    <row r="254" spans="1:4" ht="25.5">
      <c r="A254" s="2" t="s">
        <v>3</v>
      </c>
      <c r="B254" s="19" t="s">
        <v>323</v>
      </c>
      <c r="C254" s="20">
        <v>240</v>
      </c>
      <c r="D254" s="60"/>
    </row>
    <row r="255" spans="1:4" ht="25.5">
      <c r="A255" s="2" t="s">
        <v>3</v>
      </c>
      <c r="B255" s="19" t="s">
        <v>323</v>
      </c>
      <c r="C255" s="20">
        <v>612</v>
      </c>
      <c r="D255" s="60">
        <f>88+116.73+208.29</f>
        <v>413.02</v>
      </c>
    </row>
    <row r="256" spans="1:4" ht="76.5">
      <c r="A256" s="11" t="s">
        <v>25</v>
      </c>
      <c r="B256" s="19" t="s">
        <v>216</v>
      </c>
      <c r="C256" s="20"/>
      <c r="D256" s="60">
        <f>D257</f>
        <v>274.81</v>
      </c>
    </row>
    <row r="257" spans="1:4" ht="76.5">
      <c r="A257" s="14" t="s">
        <v>384</v>
      </c>
      <c r="B257" s="19" t="s">
        <v>217</v>
      </c>
      <c r="C257" s="20"/>
      <c r="D257" s="60">
        <f>D258</f>
        <v>274.81</v>
      </c>
    </row>
    <row r="258" spans="1:4" ht="76.5">
      <c r="A258" s="2" t="s">
        <v>385</v>
      </c>
      <c r="B258" s="19" t="s">
        <v>326</v>
      </c>
      <c r="C258" s="20"/>
      <c r="D258" s="60">
        <f>D259</f>
        <v>274.81</v>
      </c>
    </row>
    <row r="259" spans="1:4" ht="25.5">
      <c r="A259" s="2" t="s">
        <v>3</v>
      </c>
      <c r="B259" s="19" t="s">
        <v>326</v>
      </c>
      <c r="C259" s="20">
        <v>240</v>
      </c>
      <c r="D259" s="60">
        <f>141.74+133.07</f>
        <v>274.81</v>
      </c>
    </row>
    <row r="260" spans="1:4" ht="63.75">
      <c r="A260" s="74" t="s">
        <v>218</v>
      </c>
      <c r="B260" s="6" t="s">
        <v>470</v>
      </c>
      <c r="C260" s="20"/>
      <c r="D260" s="60">
        <v>14</v>
      </c>
    </row>
    <row r="261" spans="1:4" ht="25.5">
      <c r="A261" s="2" t="s">
        <v>3</v>
      </c>
      <c r="B261" s="6" t="s">
        <v>470</v>
      </c>
      <c r="C261" s="20">
        <v>240</v>
      </c>
      <c r="D261" s="60">
        <v>14</v>
      </c>
    </row>
    <row r="262" spans="1:4" ht="25.5">
      <c r="A262" s="11" t="s">
        <v>26</v>
      </c>
      <c r="B262" s="19" t="s">
        <v>250</v>
      </c>
      <c r="C262" s="20"/>
      <c r="D262" s="66">
        <f>D263+D268+D276+D284+D299+D274+D297</f>
        <v>37750.21</v>
      </c>
    </row>
    <row r="263" spans="1:5" ht="15">
      <c r="A263" s="11" t="s">
        <v>27</v>
      </c>
      <c r="B263" s="19" t="s">
        <v>327</v>
      </c>
      <c r="C263" s="20"/>
      <c r="D263" s="60">
        <f>D264</f>
        <v>337.87</v>
      </c>
      <c r="E263" s="62"/>
    </row>
    <row r="264" spans="1:5" ht="51">
      <c r="A264" s="36" t="s">
        <v>393</v>
      </c>
      <c r="B264" s="19" t="s">
        <v>328</v>
      </c>
      <c r="C264" s="20"/>
      <c r="D264" s="60">
        <f>D265</f>
        <v>337.87</v>
      </c>
      <c r="E264" s="62"/>
    </row>
    <row r="265" spans="1:4" ht="25.5">
      <c r="A265" s="43" t="s">
        <v>330</v>
      </c>
      <c r="B265" s="6" t="s">
        <v>329</v>
      </c>
      <c r="C265" s="20"/>
      <c r="D265" s="60">
        <f>D266+D267</f>
        <v>337.87</v>
      </c>
    </row>
    <row r="266" spans="1:4" ht="15">
      <c r="A266" s="2" t="s">
        <v>3</v>
      </c>
      <c r="B266" s="19" t="s">
        <v>329</v>
      </c>
      <c r="C266" s="20">
        <v>240</v>
      </c>
      <c r="D266" s="60">
        <v>37.87</v>
      </c>
    </row>
    <row r="267" spans="1:4" ht="15">
      <c r="A267" s="2"/>
      <c r="B267" s="19" t="s">
        <v>329</v>
      </c>
      <c r="C267" s="20">
        <v>630</v>
      </c>
      <c r="D267" s="60">
        <v>300</v>
      </c>
    </row>
    <row r="268" spans="1:4" ht="15">
      <c r="A268" s="11" t="s">
        <v>53</v>
      </c>
      <c r="B268" s="19" t="s">
        <v>331</v>
      </c>
      <c r="C268" s="20"/>
      <c r="D268" s="60">
        <f>D269</f>
        <v>383.79999999999995</v>
      </c>
    </row>
    <row r="269" spans="1:4" ht="25.5">
      <c r="A269" s="2" t="s">
        <v>334</v>
      </c>
      <c r="B269" s="19" t="s">
        <v>332</v>
      </c>
      <c r="C269" s="20"/>
      <c r="D269" s="60">
        <f>D270</f>
        <v>383.79999999999995</v>
      </c>
    </row>
    <row r="270" spans="1:4" ht="25.5">
      <c r="A270" s="2" t="s">
        <v>394</v>
      </c>
      <c r="B270" s="19" t="s">
        <v>333</v>
      </c>
      <c r="C270" s="20"/>
      <c r="D270" s="60">
        <f>D271+D272+D273</f>
        <v>383.79999999999995</v>
      </c>
    </row>
    <row r="271" spans="1:4" ht="15">
      <c r="A271" s="2" t="s">
        <v>3</v>
      </c>
      <c r="B271" s="19" t="s">
        <v>333</v>
      </c>
      <c r="C271" s="20">
        <v>240</v>
      </c>
      <c r="D271" s="60">
        <v>148.2</v>
      </c>
    </row>
    <row r="272" spans="1:4" ht="25.5">
      <c r="A272" s="69" t="s">
        <v>477</v>
      </c>
      <c r="B272" s="19" t="s">
        <v>333</v>
      </c>
      <c r="C272" s="20">
        <v>630</v>
      </c>
      <c r="D272" s="60">
        <v>100</v>
      </c>
    </row>
    <row r="273" spans="1:4" ht="15">
      <c r="A273" s="74" t="s">
        <v>82</v>
      </c>
      <c r="B273" s="19" t="s">
        <v>333</v>
      </c>
      <c r="C273" s="20">
        <v>610</v>
      </c>
      <c r="D273" s="60">
        <v>135.6</v>
      </c>
    </row>
    <row r="274" spans="1:4" ht="15" hidden="1">
      <c r="A274" s="63"/>
      <c r="B274" s="4"/>
      <c r="C274" s="20"/>
      <c r="D274" s="60"/>
    </row>
    <row r="275" spans="1:4" ht="15" hidden="1">
      <c r="A275" s="63"/>
      <c r="B275" s="4"/>
      <c r="C275" s="20"/>
      <c r="D275" s="60"/>
    </row>
    <row r="276" spans="1:4" ht="15">
      <c r="A276" s="11" t="s">
        <v>28</v>
      </c>
      <c r="B276" s="17" t="s">
        <v>251</v>
      </c>
      <c r="C276" s="18"/>
      <c r="D276" s="60">
        <f>D277</f>
        <v>2742.0400000000004</v>
      </c>
    </row>
    <row r="277" spans="1:4" ht="25.5">
      <c r="A277" s="21" t="s">
        <v>254</v>
      </c>
      <c r="B277" s="17" t="s">
        <v>252</v>
      </c>
      <c r="C277" s="18"/>
      <c r="D277" s="60">
        <f>D278</f>
        <v>2742.0400000000004</v>
      </c>
    </row>
    <row r="278" spans="1:4" ht="25.5">
      <c r="A278" s="2" t="s">
        <v>389</v>
      </c>
      <c r="B278" s="17" t="s">
        <v>335</v>
      </c>
      <c r="C278" s="18"/>
      <c r="D278" s="60">
        <f>D282+D283+D279+D280+D281</f>
        <v>2742.0400000000004</v>
      </c>
    </row>
    <row r="279" spans="1:4" ht="15">
      <c r="A279" s="1" t="s">
        <v>64</v>
      </c>
      <c r="B279" s="17" t="s">
        <v>335</v>
      </c>
      <c r="C279" s="18">
        <v>121</v>
      </c>
      <c r="D279" s="60">
        <f>76.75+566.96+79.94+5.74</f>
        <v>729.3900000000001</v>
      </c>
    </row>
    <row r="280" spans="1:4" ht="38.25">
      <c r="A280" s="2" t="s">
        <v>66</v>
      </c>
      <c r="B280" s="17" t="s">
        <v>335</v>
      </c>
      <c r="C280" s="18">
        <v>129</v>
      </c>
      <c r="D280" s="60">
        <f>23.18+169.08+25.56+1.73</f>
        <v>219.55</v>
      </c>
    </row>
    <row r="281" spans="1:4" ht="25.5">
      <c r="A281" s="2" t="s">
        <v>65</v>
      </c>
      <c r="B281" s="17" t="s">
        <v>335</v>
      </c>
      <c r="C281" s="18">
        <v>122</v>
      </c>
      <c r="D281" s="60">
        <v>27.98</v>
      </c>
    </row>
    <row r="282" spans="1:4" ht="39">
      <c r="A282" s="11" t="s">
        <v>67</v>
      </c>
      <c r="B282" s="19" t="s">
        <v>335</v>
      </c>
      <c r="C282" s="18">
        <v>123</v>
      </c>
      <c r="D282" s="60">
        <v>115.2</v>
      </c>
    </row>
    <row r="283" spans="1:4" ht="15">
      <c r="A283" s="2" t="s">
        <v>3</v>
      </c>
      <c r="B283" s="19" t="s">
        <v>335</v>
      </c>
      <c r="C283" s="18">
        <v>240</v>
      </c>
      <c r="D283" s="60">
        <f>137.62+1390.82+121.48</f>
        <v>1649.92</v>
      </c>
    </row>
    <row r="284" spans="1:4" ht="15">
      <c r="A284" s="11" t="s">
        <v>54</v>
      </c>
      <c r="B284" s="19" t="s">
        <v>258</v>
      </c>
      <c r="C284" s="20"/>
      <c r="D284" s="60">
        <f>D285+D295</f>
        <v>30037.98</v>
      </c>
    </row>
    <row r="285" spans="1:4" ht="25.5">
      <c r="A285" s="2" t="s">
        <v>395</v>
      </c>
      <c r="B285" s="19" t="s">
        <v>259</v>
      </c>
      <c r="C285" s="20"/>
      <c r="D285" s="60">
        <f>D286+D291</f>
        <v>29743.22</v>
      </c>
    </row>
    <row r="286" spans="1:4" ht="25.5">
      <c r="A286" s="31" t="s">
        <v>263</v>
      </c>
      <c r="B286" s="19" t="s">
        <v>260</v>
      </c>
      <c r="C286" s="20"/>
      <c r="D286" s="60">
        <f>D287+D288+D289+D290</f>
        <v>14415.72</v>
      </c>
    </row>
    <row r="287" spans="1:4" ht="15">
      <c r="A287" s="21" t="s">
        <v>150</v>
      </c>
      <c r="B287" s="19" t="s">
        <v>260</v>
      </c>
      <c r="C287" s="20">
        <v>110</v>
      </c>
      <c r="D287" s="60">
        <v>6621.42</v>
      </c>
    </row>
    <row r="288" spans="1:4" ht="15">
      <c r="A288" s="2" t="s">
        <v>3</v>
      </c>
      <c r="B288" s="19" t="s">
        <v>260</v>
      </c>
      <c r="C288" s="20">
        <v>240</v>
      </c>
      <c r="D288" s="60">
        <v>7684.38</v>
      </c>
    </row>
    <row r="289" spans="1:4" ht="15">
      <c r="A289" s="69" t="s">
        <v>462</v>
      </c>
      <c r="B289" s="6" t="s">
        <v>260</v>
      </c>
      <c r="C289" s="20">
        <v>850</v>
      </c>
      <c r="D289" s="60">
        <v>109.92</v>
      </c>
    </row>
    <row r="290" spans="1:4" ht="25.5">
      <c r="A290" s="69" t="s">
        <v>476</v>
      </c>
      <c r="B290" s="19" t="s">
        <v>260</v>
      </c>
      <c r="C290" s="20">
        <v>414</v>
      </c>
      <c r="D290" s="60"/>
    </row>
    <row r="291" spans="1:4" ht="15">
      <c r="A291" s="48" t="s">
        <v>262</v>
      </c>
      <c r="B291" s="19" t="s">
        <v>261</v>
      </c>
      <c r="C291" s="20"/>
      <c r="D291" s="60">
        <f>D292+D293+D294</f>
        <v>15327.5</v>
      </c>
    </row>
    <row r="292" spans="1:4" ht="15">
      <c r="A292" s="21" t="s">
        <v>150</v>
      </c>
      <c r="B292" s="19" t="s">
        <v>261</v>
      </c>
      <c r="C292" s="20">
        <v>110</v>
      </c>
      <c r="D292" s="60">
        <v>14151.68</v>
      </c>
    </row>
    <row r="293" spans="1:4" ht="15">
      <c r="A293" s="2" t="s">
        <v>3</v>
      </c>
      <c r="B293" s="19" t="s">
        <v>261</v>
      </c>
      <c r="C293" s="20">
        <v>240</v>
      </c>
      <c r="D293" s="60">
        <v>1175.71</v>
      </c>
    </row>
    <row r="294" spans="1:4" ht="15">
      <c r="A294" s="11" t="s">
        <v>39</v>
      </c>
      <c r="B294" s="19" t="s">
        <v>261</v>
      </c>
      <c r="C294" s="20">
        <v>853</v>
      </c>
      <c r="D294" s="60">
        <v>0.11</v>
      </c>
    </row>
    <row r="295" spans="1:10" ht="38.25">
      <c r="A295" s="2" t="s">
        <v>396</v>
      </c>
      <c r="B295" s="19" t="s">
        <v>336</v>
      </c>
      <c r="C295" s="5"/>
      <c r="D295" s="67" t="str">
        <f>D296</f>
        <v>294,76</v>
      </c>
      <c r="J295" s="64"/>
    </row>
    <row r="296" spans="1:10" ht="15">
      <c r="A296" s="2" t="s">
        <v>3</v>
      </c>
      <c r="B296" s="19" t="s">
        <v>336</v>
      </c>
      <c r="C296" s="5" t="s">
        <v>453</v>
      </c>
      <c r="D296" s="67" t="s">
        <v>468</v>
      </c>
      <c r="J296" s="64"/>
    </row>
    <row r="297" spans="1:5" ht="39">
      <c r="A297" s="28" t="s">
        <v>488</v>
      </c>
      <c r="B297" s="19" t="s">
        <v>337</v>
      </c>
      <c r="C297" s="20"/>
      <c r="D297" s="60">
        <f>D298</f>
        <v>344.5</v>
      </c>
      <c r="E297" s="62"/>
    </row>
    <row r="298" spans="1:4" ht="15">
      <c r="A298" s="2" t="s">
        <v>3</v>
      </c>
      <c r="B298" s="19" t="s">
        <v>337</v>
      </c>
      <c r="C298" s="20">
        <v>240</v>
      </c>
      <c r="D298" s="60">
        <v>344.5</v>
      </c>
    </row>
    <row r="299" spans="1:4" ht="39">
      <c r="A299" s="11" t="s">
        <v>489</v>
      </c>
      <c r="B299" s="19" t="s">
        <v>387</v>
      </c>
      <c r="C299" s="20"/>
      <c r="D299" s="60">
        <f>D300+D303</f>
        <v>3904.02</v>
      </c>
    </row>
    <row r="300" spans="1:4" ht="39">
      <c r="A300" s="11" t="s">
        <v>399</v>
      </c>
      <c r="B300" s="19" t="s">
        <v>388</v>
      </c>
      <c r="C300" s="20"/>
      <c r="D300" s="60">
        <f>D301+D302</f>
        <v>3864.91</v>
      </c>
    </row>
    <row r="301" spans="1:4" ht="15">
      <c r="A301" s="2" t="s">
        <v>3</v>
      </c>
      <c r="B301" s="19" t="s">
        <v>388</v>
      </c>
      <c r="C301" s="20">
        <v>240</v>
      </c>
      <c r="D301" s="60">
        <v>364.91</v>
      </c>
    </row>
    <row r="302" spans="1:4" ht="38.25">
      <c r="A302" s="69" t="s">
        <v>478</v>
      </c>
      <c r="B302" s="19" t="s">
        <v>388</v>
      </c>
      <c r="C302" s="20">
        <v>412</v>
      </c>
      <c r="D302" s="60">
        <f>3500</f>
        <v>3500</v>
      </c>
    </row>
    <row r="303" spans="1:4" ht="25.5">
      <c r="A303" s="69" t="s">
        <v>479</v>
      </c>
      <c r="B303" s="6" t="s">
        <v>465</v>
      </c>
      <c r="C303" s="20"/>
      <c r="D303" s="60">
        <f>D304</f>
        <v>39.11</v>
      </c>
    </row>
    <row r="304" spans="1:4" ht="15">
      <c r="A304" s="2" t="s">
        <v>3</v>
      </c>
      <c r="B304" s="6" t="s">
        <v>465</v>
      </c>
      <c r="C304" s="20">
        <v>240</v>
      </c>
      <c r="D304" s="60">
        <v>39.11</v>
      </c>
    </row>
    <row r="305" spans="1:4" ht="37.5" customHeight="1">
      <c r="A305" s="2" t="s">
        <v>29</v>
      </c>
      <c r="B305" s="19" t="s">
        <v>235</v>
      </c>
      <c r="C305" s="20"/>
      <c r="D305" s="66">
        <f>D306+D308+D310+D317+D319+D324</f>
        <v>71418.40999999999</v>
      </c>
    </row>
    <row r="306" spans="1:6" ht="64.5">
      <c r="A306" s="65" t="s">
        <v>443</v>
      </c>
      <c r="B306" s="49" t="s">
        <v>432</v>
      </c>
      <c r="C306" s="20"/>
      <c r="D306" s="60">
        <f>D307</f>
        <v>38591</v>
      </c>
      <c r="E306" s="62"/>
      <c r="F306" s="62"/>
    </row>
    <row r="307" spans="1:4" ht="15">
      <c r="A307" s="2" t="s">
        <v>434</v>
      </c>
      <c r="B307" s="49" t="s">
        <v>432</v>
      </c>
      <c r="C307" s="20">
        <v>410</v>
      </c>
      <c r="D307" s="60">
        <v>38591</v>
      </c>
    </row>
    <row r="308" spans="1:4" ht="15">
      <c r="A308" s="78" t="s">
        <v>444</v>
      </c>
      <c r="B308" s="49" t="s">
        <v>433</v>
      </c>
      <c r="C308" s="20"/>
      <c r="D308" s="60">
        <f>D309</f>
        <v>30000</v>
      </c>
    </row>
    <row r="309" spans="1:4" ht="15">
      <c r="A309" s="2" t="s">
        <v>434</v>
      </c>
      <c r="B309" s="49" t="s">
        <v>433</v>
      </c>
      <c r="C309" s="20">
        <v>410</v>
      </c>
      <c r="D309" s="60">
        <v>30000</v>
      </c>
    </row>
    <row r="310" spans="1:4" ht="25.5">
      <c r="A310" s="21" t="s">
        <v>237</v>
      </c>
      <c r="B310" s="19" t="s">
        <v>338</v>
      </c>
      <c r="C310" s="20"/>
      <c r="D310" s="60">
        <f>D311+D313</f>
        <v>2455.3900000000003</v>
      </c>
    </row>
    <row r="311" spans="1:4" ht="25.5">
      <c r="A311" s="43" t="s">
        <v>236</v>
      </c>
      <c r="B311" s="49" t="s">
        <v>339</v>
      </c>
      <c r="C311" s="20"/>
      <c r="D311" s="60">
        <f>D312</f>
        <v>1104.64</v>
      </c>
    </row>
    <row r="312" spans="1:4" ht="15">
      <c r="A312" s="2" t="s">
        <v>3</v>
      </c>
      <c r="B312" s="49" t="s">
        <v>339</v>
      </c>
      <c r="C312" s="20">
        <v>240</v>
      </c>
      <c r="D312" s="60">
        <v>1104.64</v>
      </c>
    </row>
    <row r="313" spans="1:4" ht="63.75">
      <c r="A313" s="44" t="s">
        <v>490</v>
      </c>
      <c r="B313" s="6" t="s">
        <v>340</v>
      </c>
      <c r="C313" s="20"/>
      <c r="D313" s="60">
        <f>D314+D315+D316</f>
        <v>1350.75</v>
      </c>
    </row>
    <row r="314" spans="1:4" ht="15">
      <c r="A314" s="2" t="s">
        <v>3</v>
      </c>
      <c r="B314" s="19" t="s">
        <v>340</v>
      </c>
      <c r="C314" s="20">
        <v>240</v>
      </c>
      <c r="D314" s="60">
        <v>55</v>
      </c>
    </row>
    <row r="315" spans="1:4" ht="38.25">
      <c r="A315" s="73" t="s">
        <v>475</v>
      </c>
      <c r="B315" s="19" t="s">
        <v>340</v>
      </c>
      <c r="C315" s="20">
        <v>810</v>
      </c>
      <c r="D315" s="60">
        <v>700</v>
      </c>
    </row>
    <row r="316" spans="1:4" ht="15">
      <c r="A316" s="2" t="s">
        <v>474</v>
      </c>
      <c r="B316" s="19" t="s">
        <v>340</v>
      </c>
      <c r="C316" s="20">
        <v>350</v>
      </c>
      <c r="D316" s="60">
        <v>595.75</v>
      </c>
    </row>
    <row r="317" spans="1:4" ht="25.5">
      <c r="A317" s="69" t="s">
        <v>480</v>
      </c>
      <c r="B317" s="6" t="s">
        <v>463</v>
      </c>
      <c r="C317" s="20"/>
      <c r="D317" s="60">
        <f>D318</f>
        <v>62.64</v>
      </c>
    </row>
    <row r="318" spans="1:4" ht="15">
      <c r="A318" s="2" t="s">
        <v>3</v>
      </c>
      <c r="B318" s="6" t="s">
        <v>463</v>
      </c>
      <c r="C318" s="20">
        <v>240</v>
      </c>
      <c r="D318" s="60">
        <v>62.64</v>
      </c>
    </row>
    <row r="319" spans="1:4" ht="25.5">
      <c r="A319" s="2" t="s">
        <v>424</v>
      </c>
      <c r="B319" s="6" t="s">
        <v>421</v>
      </c>
      <c r="C319" s="20"/>
      <c r="D319" s="60">
        <f>D320</f>
        <v>224.18</v>
      </c>
    </row>
    <row r="320" spans="1:4" ht="26.25">
      <c r="A320" s="63" t="s">
        <v>425</v>
      </c>
      <c r="B320" s="6" t="s">
        <v>422</v>
      </c>
      <c r="C320" s="20"/>
      <c r="D320" s="60">
        <f>D321</f>
        <v>224.18</v>
      </c>
    </row>
    <row r="321" spans="1:4" ht="26.25" customHeight="1">
      <c r="A321" s="2" t="s">
        <v>428</v>
      </c>
      <c r="B321" s="6" t="s">
        <v>423</v>
      </c>
      <c r="C321" s="20"/>
      <c r="D321" s="60">
        <f>D322</f>
        <v>224.18</v>
      </c>
    </row>
    <row r="322" spans="1:4" ht="15">
      <c r="A322" s="2" t="s">
        <v>3</v>
      </c>
      <c r="B322" s="6" t="s">
        <v>423</v>
      </c>
      <c r="C322" s="20">
        <v>240</v>
      </c>
      <c r="D322" s="60">
        <f>66.38+157.8</f>
        <v>224.18</v>
      </c>
    </row>
    <row r="323" spans="1:4" ht="26.25">
      <c r="A323" s="65" t="s">
        <v>442</v>
      </c>
      <c r="B323" s="49" t="s">
        <v>431</v>
      </c>
      <c r="C323" s="20"/>
      <c r="D323" s="60">
        <f>D324</f>
        <v>85.2</v>
      </c>
    </row>
    <row r="324" spans="1:4" ht="15">
      <c r="A324" s="2" t="s">
        <v>3</v>
      </c>
      <c r="B324" s="49" t="s">
        <v>431</v>
      </c>
      <c r="C324" s="20">
        <v>240</v>
      </c>
      <c r="D324" s="60">
        <v>85.2</v>
      </c>
    </row>
    <row r="325" spans="1:4" ht="38.25">
      <c r="A325" s="2" t="s">
        <v>50</v>
      </c>
      <c r="B325" s="19" t="s">
        <v>341</v>
      </c>
      <c r="C325" s="20"/>
      <c r="D325" s="66">
        <f>D326+D332</f>
        <v>4446.77</v>
      </c>
    </row>
    <row r="326" spans="1:4" ht="25.5">
      <c r="A326" s="2" t="s">
        <v>491</v>
      </c>
      <c r="B326" s="19" t="s">
        <v>342</v>
      </c>
      <c r="C326" s="20"/>
      <c r="D326" s="60">
        <f>D327</f>
        <v>4446.77</v>
      </c>
    </row>
    <row r="327" spans="1:4" ht="25.5">
      <c r="A327" s="36" t="s">
        <v>404</v>
      </c>
      <c r="B327" s="19" t="s">
        <v>343</v>
      </c>
      <c r="C327" s="20"/>
      <c r="D327" s="60">
        <f>D328</f>
        <v>4446.77</v>
      </c>
    </row>
    <row r="328" spans="1:4" ht="15">
      <c r="A328" s="43" t="s">
        <v>347</v>
      </c>
      <c r="B328" s="19" t="s">
        <v>344</v>
      </c>
      <c r="C328" s="20"/>
      <c r="D328" s="60">
        <f>D329+D330+D331</f>
        <v>4446.77</v>
      </c>
    </row>
    <row r="329" spans="1:5" ht="15">
      <c r="A329" s="2" t="s">
        <v>3</v>
      </c>
      <c r="B329" s="19" t="s">
        <v>344</v>
      </c>
      <c r="C329" s="20">
        <v>240</v>
      </c>
      <c r="D329" s="60">
        <v>2166.41</v>
      </c>
      <c r="E329" s="62"/>
    </row>
    <row r="330" spans="1:5" ht="15">
      <c r="A330" s="2" t="s">
        <v>82</v>
      </c>
      <c r="B330" s="19" t="s">
        <v>344</v>
      </c>
      <c r="C330" s="20">
        <v>610</v>
      </c>
      <c r="D330" s="60">
        <v>2162.28</v>
      </c>
      <c r="E330" s="62"/>
    </row>
    <row r="331" spans="1:5" ht="15">
      <c r="A331" s="2" t="s">
        <v>37</v>
      </c>
      <c r="B331" s="19" t="s">
        <v>344</v>
      </c>
      <c r="C331" s="20">
        <v>540</v>
      </c>
      <c r="D331" s="60">
        <v>118.08</v>
      </c>
      <c r="E331" s="62"/>
    </row>
    <row r="332" spans="1:4" ht="15" hidden="1">
      <c r="A332" s="2" t="s">
        <v>30</v>
      </c>
      <c r="B332" s="19" t="s">
        <v>345</v>
      </c>
      <c r="C332" s="20"/>
      <c r="D332" s="60">
        <f>D333</f>
        <v>0</v>
      </c>
    </row>
    <row r="333" spans="1:4" ht="25.5" hidden="1">
      <c r="A333" s="36" t="s">
        <v>349</v>
      </c>
      <c r="B333" s="19" t="s">
        <v>346</v>
      </c>
      <c r="C333" s="20"/>
      <c r="D333" s="60">
        <f>D334</f>
        <v>0</v>
      </c>
    </row>
    <row r="334" spans="1:4" ht="25.5" hidden="1">
      <c r="A334" s="2" t="s">
        <v>348</v>
      </c>
      <c r="B334" s="19" t="s">
        <v>350</v>
      </c>
      <c r="C334" s="20"/>
      <c r="D334" s="60">
        <f>D335</f>
        <v>0</v>
      </c>
    </row>
    <row r="335" spans="1:4" ht="15" hidden="1">
      <c r="A335" s="2" t="s">
        <v>3</v>
      </c>
      <c r="B335" s="19" t="s">
        <v>350</v>
      </c>
      <c r="C335" s="20">
        <v>240</v>
      </c>
      <c r="D335" s="60"/>
    </row>
    <row r="336" spans="1:5" ht="25.5">
      <c r="A336" s="12" t="s">
        <v>44</v>
      </c>
      <c r="B336" s="17" t="s">
        <v>351</v>
      </c>
      <c r="C336" s="37"/>
      <c r="D336" s="66">
        <f>D337+D345+D350</f>
        <v>66743.08</v>
      </c>
      <c r="E336" s="62"/>
    </row>
    <row r="337" spans="1:5" ht="25.5">
      <c r="A337" s="12" t="s">
        <v>31</v>
      </c>
      <c r="B337" s="17" t="s">
        <v>352</v>
      </c>
      <c r="C337" s="18"/>
      <c r="D337" s="60">
        <f>D338+D343</f>
        <v>65393.49</v>
      </c>
      <c r="E337" s="62"/>
    </row>
    <row r="338" spans="1:5" ht="38.25">
      <c r="A338" s="21" t="s">
        <v>398</v>
      </c>
      <c r="B338" s="17" t="s">
        <v>353</v>
      </c>
      <c r="C338" s="18"/>
      <c r="D338" s="60">
        <f>D339+D342</f>
        <v>5347.490000000001</v>
      </c>
      <c r="E338" s="62"/>
    </row>
    <row r="339" spans="1:4" ht="38.25">
      <c r="A339" s="12" t="s">
        <v>355</v>
      </c>
      <c r="B339" s="17" t="s">
        <v>354</v>
      </c>
      <c r="C339" s="18"/>
      <c r="D339" s="60">
        <f>D340</f>
        <v>5287.81</v>
      </c>
    </row>
    <row r="340" spans="1:4" ht="15">
      <c r="A340" s="2" t="s">
        <v>3</v>
      </c>
      <c r="B340" s="17" t="s">
        <v>354</v>
      </c>
      <c r="C340" s="18">
        <v>240</v>
      </c>
      <c r="D340" s="60">
        <v>5287.81</v>
      </c>
    </row>
    <row r="341" spans="1:4" ht="39">
      <c r="A341" s="63" t="s">
        <v>446</v>
      </c>
      <c r="B341" s="4" t="s">
        <v>436</v>
      </c>
      <c r="C341" s="18"/>
      <c r="D341" s="60">
        <f>D342</f>
        <v>59.68</v>
      </c>
    </row>
    <row r="342" spans="1:4" ht="15">
      <c r="A342" s="2" t="s">
        <v>3</v>
      </c>
      <c r="B342" s="4" t="s">
        <v>436</v>
      </c>
      <c r="C342" s="18">
        <v>240</v>
      </c>
      <c r="D342" s="60">
        <v>59.68</v>
      </c>
    </row>
    <row r="343" spans="1:4" ht="39">
      <c r="A343" s="63" t="s">
        <v>445</v>
      </c>
      <c r="B343" s="4" t="s">
        <v>435</v>
      </c>
      <c r="C343" s="18"/>
      <c r="D343" s="60">
        <f>D344</f>
        <v>60046</v>
      </c>
    </row>
    <row r="344" spans="1:4" ht="15">
      <c r="A344" s="2" t="s">
        <v>3</v>
      </c>
      <c r="B344" s="4" t="s">
        <v>435</v>
      </c>
      <c r="C344" s="18">
        <v>240</v>
      </c>
      <c r="D344" s="60">
        <v>60046</v>
      </c>
    </row>
    <row r="345" spans="1:4" ht="15">
      <c r="A345" s="12" t="s">
        <v>45</v>
      </c>
      <c r="B345" s="17" t="s">
        <v>356</v>
      </c>
      <c r="C345" s="18"/>
      <c r="D345" s="60">
        <f>D346+D352</f>
        <v>867.49</v>
      </c>
    </row>
    <row r="346" spans="1:4" ht="25.5">
      <c r="A346" s="43" t="s">
        <v>358</v>
      </c>
      <c r="B346" s="17" t="s">
        <v>357</v>
      </c>
      <c r="C346" s="18"/>
      <c r="D346" s="60">
        <f>D347</f>
        <v>233.09</v>
      </c>
    </row>
    <row r="347" spans="1:4" ht="25.5">
      <c r="A347" s="43" t="s">
        <v>397</v>
      </c>
      <c r="B347" s="17" t="s">
        <v>408</v>
      </c>
      <c r="C347" s="18"/>
      <c r="D347" s="60">
        <f>D348+D349</f>
        <v>233.09</v>
      </c>
    </row>
    <row r="348" spans="1:4" ht="15">
      <c r="A348" s="28" t="s">
        <v>3</v>
      </c>
      <c r="B348" s="17" t="s">
        <v>408</v>
      </c>
      <c r="C348" s="18">
        <v>240</v>
      </c>
      <c r="D348" s="60">
        <v>2.05</v>
      </c>
    </row>
    <row r="349" spans="1:4" ht="38.25">
      <c r="A349" s="73" t="s">
        <v>475</v>
      </c>
      <c r="B349" s="17" t="s">
        <v>408</v>
      </c>
      <c r="C349" s="18">
        <v>810</v>
      </c>
      <c r="D349" s="60">
        <v>231.04</v>
      </c>
    </row>
    <row r="350" spans="1:4" ht="25.5">
      <c r="A350" s="75" t="s">
        <v>481</v>
      </c>
      <c r="B350" s="4" t="s">
        <v>471</v>
      </c>
      <c r="C350" s="18"/>
      <c r="D350" s="60">
        <v>482.1</v>
      </c>
    </row>
    <row r="351" spans="1:4" ht="38.25">
      <c r="A351" s="73" t="s">
        <v>475</v>
      </c>
      <c r="B351" s="4" t="s">
        <v>471</v>
      </c>
      <c r="C351" s="18">
        <v>810</v>
      </c>
      <c r="D351" s="60">
        <f>D350</f>
        <v>482.1</v>
      </c>
    </row>
    <row r="352" spans="1:4" ht="51">
      <c r="A352" s="73" t="s">
        <v>482</v>
      </c>
      <c r="B352" s="4" t="s">
        <v>464</v>
      </c>
      <c r="C352" s="18"/>
      <c r="D352" s="60">
        <f>D353</f>
        <v>634.4</v>
      </c>
    </row>
    <row r="353" spans="1:4" ht="38.25">
      <c r="A353" s="73" t="s">
        <v>475</v>
      </c>
      <c r="B353" s="4" t="s">
        <v>464</v>
      </c>
      <c r="C353" s="18">
        <v>810</v>
      </c>
      <c r="D353" s="60">
        <v>634.4</v>
      </c>
    </row>
    <row r="354" spans="1:4" ht="25.5">
      <c r="A354" s="10" t="s">
        <v>51</v>
      </c>
      <c r="B354" s="19" t="s">
        <v>219</v>
      </c>
      <c r="C354" s="20"/>
      <c r="D354" s="66">
        <f>D355+D359+D365</f>
        <v>1153.2</v>
      </c>
    </row>
    <row r="355" spans="1:4" ht="25.5">
      <c r="A355" s="21" t="s">
        <v>58</v>
      </c>
      <c r="B355" s="19" t="s">
        <v>359</v>
      </c>
      <c r="C355" s="20"/>
      <c r="D355" s="60">
        <f>D356</f>
        <v>243</v>
      </c>
    </row>
    <row r="356" spans="1:4" ht="25.5">
      <c r="A356" s="36" t="s">
        <v>406</v>
      </c>
      <c r="B356" s="19" t="s">
        <v>360</v>
      </c>
      <c r="C356" s="20"/>
      <c r="D356" s="60">
        <f>D357</f>
        <v>243</v>
      </c>
    </row>
    <row r="357" spans="1:4" ht="15">
      <c r="A357" s="32" t="s">
        <v>362</v>
      </c>
      <c r="B357" s="19" t="s">
        <v>361</v>
      </c>
      <c r="C357" s="20"/>
      <c r="D357" s="60">
        <f>D358</f>
        <v>243</v>
      </c>
    </row>
    <row r="358" spans="1:4" ht="15">
      <c r="A358" s="2" t="s">
        <v>3</v>
      </c>
      <c r="B358" s="19" t="s">
        <v>361</v>
      </c>
      <c r="C358" s="20">
        <v>240</v>
      </c>
      <c r="D358" s="60">
        <v>243</v>
      </c>
    </row>
    <row r="359" spans="1:4" ht="25.5">
      <c r="A359" s="2" t="s">
        <v>32</v>
      </c>
      <c r="B359" s="19" t="s">
        <v>366</v>
      </c>
      <c r="C359" s="20"/>
      <c r="D359" s="60">
        <f>D360+D363</f>
        <v>171.1</v>
      </c>
    </row>
    <row r="360" spans="1:4" ht="25.5">
      <c r="A360" s="36" t="s">
        <v>369</v>
      </c>
      <c r="B360" s="19" t="s">
        <v>367</v>
      </c>
      <c r="C360" s="20"/>
      <c r="D360" s="60">
        <f>D361</f>
        <v>140</v>
      </c>
    </row>
    <row r="361" spans="1:4" ht="15">
      <c r="A361" s="45" t="s">
        <v>370</v>
      </c>
      <c r="B361" s="19" t="s">
        <v>368</v>
      </c>
      <c r="C361" s="20"/>
      <c r="D361" s="60">
        <f>D362</f>
        <v>140</v>
      </c>
    </row>
    <row r="362" spans="1:4" ht="15">
      <c r="A362" s="2" t="s">
        <v>3</v>
      </c>
      <c r="B362" s="19" t="s">
        <v>368</v>
      </c>
      <c r="C362" s="20">
        <v>630</v>
      </c>
      <c r="D362" s="60">
        <v>140</v>
      </c>
    </row>
    <row r="363" spans="1:4" ht="25.5">
      <c r="A363" s="69" t="s">
        <v>483</v>
      </c>
      <c r="B363" s="6" t="s">
        <v>466</v>
      </c>
      <c r="C363" s="20"/>
      <c r="D363" s="60">
        <f>D364</f>
        <v>31.1</v>
      </c>
    </row>
    <row r="364" spans="1:4" ht="25.5">
      <c r="A364" s="69" t="s">
        <v>477</v>
      </c>
      <c r="B364" s="6" t="s">
        <v>466</v>
      </c>
      <c r="C364" s="20">
        <v>630</v>
      </c>
      <c r="D364" s="60">
        <v>31.1</v>
      </c>
    </row>
    <row r="365" spans="1:4" ht="25.5">
      <c r="A365" s="2" t="s">
        <v>222</v>
      </c>
      <c r="B365" s="19" t="s">
        <v>363</v>
      </c>
      <c r="C365" s="20"/>
      <c r="D365" s="60">
        <f>D366</f>
        <v>739.1</v>
      </c>
    </row>
    <row r="366" spans="1:4" ht="69" customHeight="1">
      <c r="A366" s="43" t="s">
        <v>220</v>
      </c>
      <c r="B366" s="49" t="s">
        <v>364</v>
      </c>
      <c r="C366" s="20"/>
      <c r="D366" s="60">
        <f>D367+D368</f>
        <v>739.1</v>
      </c>
    </row>
    <row r="367" spans="1:4" ht="25.5">
      <c r="A367" s="21" t="s">
        <v>221</v>
      </c>
      <c r="B367" s="49" t="s">
        <v>365</v>
      </c>
      <c r="C367" s="20">
        <v>120</v>
      </c>
      <c r="D367" s="60">
        <v>703.24</v>
      </c>
    </row>
    <row r="368" spans="1:4" ht="15">
      <c r="A368" s="2" t="s">
        <v>3</v>
      </c>
      <c r="B368" s="49" t="s">
        <v>365</v>
      </c>
      <c r="C368" s="20">
        <v>240</v>
      </c>
      <c r="D368" s="60">
        <v>35.86</v>
      </c>
    </row>
    <row r="369" spans="1:4" ht="15">
      <c r="A369" s="10" t="s">
        <v>40</v>
      </c>
      <c r="B369" s="19" t="s">
        <v>238</v>
      </c>
      <c r="C369" s="20"/>
      <c r="D369" s="66">
        <f>D371</f>
        <v>15821.4</v>
      </c>
    </row>
    <row r="370" spans="1:4" ht="25.5">
      <c r="A370" s="21" t="s">
        <v>242</v>
      </c>
      <c r="B370" s="19" t="s">
        <v>241</v>
      </c>
      <c r="C370" s="20"/>
      <c r="D370" s="60">
        <f>D371</f>
        <v>15821.4</v>
      </c>
    </row>
    <row r="371" spans="1:4" ht="25.5">
      <c r="A371" s="21" t="s">
        <v>240</v>
      </c>
      <c r="B371" s="19" t="s">
        <v>239</v>
      </c>
      <c r="C371" s="20"/>
      <c r="D371" s="60">
        <f>D372+D374+D376</f>
        <v>15821.4</v>
      </c>
    </row>
    <row r="372" spans="1:4" ht="41.25" customHeight="1">
      <c r="A372" s="12" t="s">
        <v>41</v>
      </c>
      <c r="B372" s="6" t="s">
        <v>411</v>
      </c>
      <c r="C372" s="20"/>
      <c r="D372" s="60">
        <f>D373</f>
        <v>8922.8</v>
      </c>
    </row>
    <row r="373" spans="1:5" ht="15">
      <c r="A373" s="32" t="s">
        <v>371</v>
      </c>
      <c r="B373" s="6" t="s">
        <v>411</v>
      </c>
      <c r="C373" s="20">
        <v>510</v>
      </c>
      <c r="D373" s="60">
        <v>8922.8</v>
      </c>
      <c r="E373" s="62"/>
    </row>
    <row r="374" spans="1:4" ht="25.5">
      <c r="A374" s="12" t="s">
        <v>33</v>
      </c>
      <c r="B374" s="6" t="s">
        <v>412</v>
      </c>
      <c r="C374" s="20"/>
      <c r="D374" s="60">
        <f>D375</f>
        <v>2980</v>
      </c>
    </row>
    <row r="375" spans="1:4" ht="15">
      <c r="A375" s="32" t="s">
        <v>371</v>
      </c>
      <c r="B375" s="6" t="s">
        <v>412</v>
      </c>
      <c r="C375" s="20">
        <v>510</v>
      </c>
      <c r="D375" s="60">
        <v>2980</v>
      </c>
    </row>
    <row r="376" spans="1:4" ht="38.25">
      <c r="A376" s="32" t="s">
        <v>407</v>
      </c>
      <c r="B376" s="6" t="s">
        <v>413</v>
      </c>
      <c r="C376" s="20"/>
      <c r="D376" s="60">
        <f>D377</f>
        <v>3918.6</v>
      </c>
    </row>
    <row r="377" spans="1:4" ht="15">
      <c r="A377" s="3" t="s">
        <v>37</v>
      </c>
      <c r="B377" s="6" t="s">
        <v>413</v>
      </c>
      <c r="C377" s="20">
        <v>540</v>
      </c>
      <c r="D377" s="60">
        <v>3918.6</v>
      </c>
    </row>
    <row r="378" spans="1:6" ht="15">
      <c r="A378" s="2" t="s">
        <v>8</v>
      </c>
      <c r="B378" s="5" t="s">
        <v>61</v>
      </c>
      <c r="C378" s="7"/>
      <c r="D378" s="66">
        <f>D379+D385+D387+D400+D408+D410+D418+D426+D445+D406+D407+D416</f>
        <v>39995.219999999994</v>
      </c>
      <c r="F378" s="62"/>
    </row>
    <row r="379" spans="1:4" ht="15">
      <c r="A379" s="3" t="s">
        <v>6</v>
      </c>
      <c r="B379" s="4" t="s">
        <v>69</v>
      </c>
      <c r="C379" s="8"/>
      <c r="D379" s="59">
        <f>D380</f>
        <v>1260.31</v>
      </c>
    </row>
    <row r="380" spans="1:4" ht="15">
      <c r="A380" s="3" t="s">
        <v>7</v>
      </c>
      <c r="B380" s="4" t="s">
        <v>70</v>
      </c>
      <c r="C380" s="8"/>
      <c r="D380" s="59">
        <f>D381</f>
        <v>1260.31</v>
      </c>
    </row>
    <row r="381" spans="1:4" ht="15">
      <c r="A381" s="1" t="s">
        <v>2</v>
      </c>
      <c r="B381" s="4" t="s">
        <v>70</v>
      </c>
      <c r="C381" s="8">
        <v>120</v>
      </c>
      <c r="D381" s="59">
        <f>D382+D383+D384</f>
        <v>1260.31</v>
      </c>
    </row>
    <row r="382" spans="1:6" ht="15">
      <c r="A382" s="1" t="s">
        <v>64</v>
      </c>
      <c r="B382" s="4" t="s">
        <v>70</v>
      </c>
      <c r="C382" s="8">
        <v>121</v>
      </c>
      <c r="D382" s="59">
        <v>799.62</v>
      </c>
      <c r="E382" s="62"/>
      <c r="F382" s="62"/>
    </row>
    <row r="383" spans="1:5" ht="25.5">
      <c r="A383" s="2" t="s">
        <v>65</v>
      </c>
      <c r="B383" s="4" t="s">
        <v>70</v>
      </c>
      <c r="C383" s="8">
        <v>122</v>
      </c>
      <c r="D383" s="59">
        <v>193.25</v>
      </c>
      <c r="E383" s="62"/>
    </row>
    <row r="384" spans="1:4" ht="38.25">
      <c r="A384" s="2" t="s">
        <v>66</v>
      </c>
      <c r="B384" s="4" t="s">
        <v>70</v>
      </c>
      <c r="C384" s="8">
        <v>129</v>
      </c>
      <c r="D384" s="59">
        <v>267.44</v>
      </c>
    </row>
    <row r="385" spans="1:4" ht="38.25" hidden="1">
      <c r="A385" s="43" t="s">
        <v>253</v>
      </c>
      <c r="B385" s="49" t="s">
        <v>454</v>
      </c>
      <c r="C385" s="20"/>
      <c r="D385" s="60"/>
    </row>
    <row r="386" spans="1:4" ht="15" hidden="1">
      <c r="A386" s="2" t="s">
        <v>3</v>
      </c>
      <c r="B386" s="49" t="s">
        <v>454</v>
      </c>
      <c r="C386" s="20">
        <v>240</v>
      </c>
      <c r="D386" s="60"/>
    </row>
    <row r="387" spans="1:4" ht="26.25">
      <c r="A387" s="3" t="s">
        <v>9</v>
      </c>
      <c r="B387" s="4" t="s">
        <v>71</v>
      </c>
      <c r="C387" s="8"/>
      <c r="D387" s="59">
        <f>D388+D392+D396+D395+D397+D399</f>
        <v>22584.73</v>
      </c>
    </row>
    <row r="388" spans="1:4" ht="15">
      <c r="A388" s="1" t="s">
        <v>2</v>
      </c>
      <c r="B388" s="4" t="s">
        <v>71</v>
      </c>
      <c r="C388" s="8">
        <v>120</v>
      </c>
      <c r="D388" s="59">
        <f>D389+D390+D391</f>
        <v>21913.35</v>
      </c>
    </row>
    <row r="389" spans="1:4" ht="15">
      <c r="A389" s="1" t="s">
        <v>64</v>
      </c>
      <c r="B389" s="4" t="s">
        <v>71</v>
      </c>
      <c r="C389" s="8">
        <v>121</v>
      </c>
      <c r="D389" s="59">
        <v>14247.97</v>
      </c>
    </row>
    <row r="390" spans="1:4" ht="25.5">
      <c r="A390" s="2" t="s">
        <v>65</v>
      </c>
      <c r="B390" s="4" t="s">
        <v>71</v>
      </c>
      <c r="C390" s="8">
        <v>122</v>
      </c>
      <c r="D390" s="59">
        <v>3110.28</v>
      </c>
    </row>
    <row r="391" spans="1:4" ht="38.25">
      <c r="A391" s="2" t="s">
        <v>66</v>
      </c>
      <c r="B391" s="4" t="s">
        <v>71</v>
      </c>
      <c r="C391" s="8">
        <v>129</v>
      </c>
      <c r="D391" s="59">
        <v>4555.1</v>
      </c>
    </row>
    <row r="392" spans="1:4" ht="15">
      <c r="A392" s="2" t="s">
        <v>3</v>
      </c>
      <c r="B392" s="4" t="s">
        <v>71</v>
      </c>
      <c r="C392" s="8">
        <v>240</v>
      </c>
      <c r="D392" s="59">
        <f>D393+D394</f>
        <v>428.08000000000004</v>
      </c>
    </row>
    <row r="393" spans="1:4" ht="25.5">
      <c r="A393" s="2" t="s">
        <v>4</v>
      </c>
      <c r="B393" s="4" t="s">
        <v>71</v>
      </c>
      <c r="C393" s="8">
        <v>242</v>
      </c>
      <c r="D393" s="59">
        <v>94.15</v>
      </c>
    </row>
    <row r="394" spans="1:4" ht="15">
      <c r="A394" s="1" t="s">
        <v>5</v>
      </c>
      <c r="B394" s="4" t="s">
        <v>71</v>
      </c>
      <c r="C394" s="8">
        <v>244</v>
      </c>
      <c r="D394" s="59">
        <v>333.93</v>
      </c>
    </row>
    <row r="395" spans="1:4" ht="15">
      <c r="A395" s="1" t="s">
        <v>420</v>
      </c>
      <c r="B395" s="4" t="s">
        <v>71</v>
      </c>
      <c r="C395" s="8">
        <v>851</v>
      </c>
      <c r="D395" s="59">
        <v>79.5</v>
      </c>
    </row>
    <row r="396" spans="1:4" ht="15">
      <c r="A396" s="11" t="s">
        <v>39</v>
      </c>
      <c r="B396" s="4" t="s">
        <v>71</v>
      </c>
      <c r="C396" s="8">
        <v>852</v>
      </c>
      <c r="D396" s="59">
        <v>49.95</v>
      </c>
    </row>
    <row r="397" spans="1:4" ht="15">
      <c r="A397" s="11" t="s">
        <v>467</v>
      </c>
      <c r="B397" s="4" t="s">
        <v>455</v>
      </c>
      <c r="C397" s="8">
        <v>853</v>
      </c>
      <c r="D397" s="59">
        <v>80.23</v>
      </c>
    </row>
    <row r="398" spans="1:4" ht="15" hidden="1">
      <c r="A398" s="11"/>
      <c r="B398" s="4"/>
      <c r="C398" s="8"/>
      <c r="D398" s="59"/>
    </row>
    <row r="399" spans="1:4" ht="15">
      <c r="A399" s="11"/>
      <c r="B399" s="4" t="s">
        <v>455</v>
      </c>
      <c r="C399" s="8">
        <v>831</v>
      </c>
      <c r="D399" s="59">
        <f>32.92+0.7</f>
        <v>33.620000000000005</v>
      </c>
    </row>
    <row r="400" spans="1:4" ht="15">
      <c r="A400" s="46" t="s">
        <v>35</v>
      </c>
      <c r="B400" s="17" t="s">
        <v>68</v>
      </c>
      <c r="C400" s="18"/>
      <c r="D400" s="60">
        <f>D401+D402+D403+D404+D405</f>
        <v>676.79</v>
      </c>
    </row>
    <row r="401" spans="1:4" ht="25.5">
      <c r="A401" s="29" t="s">
        <v>4</v>
      </c>
      <c r="B401" s="17" t="s">
        <v>68</v>
      </c>
      <c r="C401" s="18">
        <v>242</v>
      </c>
      <c r="D401" s="60">
        <v>102</v>
      </c>
    </row>
    <row r="402" spans="1:4" ht="15">
      <c r="A402" s="30" t="s">
        <v>5</v>
      </c>
      <c r="B402" s="17" t="s">
        <v>68</v>
      </c>
      <c r="C402" s="18">
        <v>244</v>
      </c>
      <c r="D402" s="60">
        <v>460.24</v>
      </c>
    </row>
    <row r="403" spans="1:4" ht="25.5">
      <c r="A403" s="54" t="s">
        <v>418</v>
      </c>
      <c r="B403" s="17" t="s">
        <v>68</v>
      </c>
      <c r="C403" s="18">
        <v>321</v>
      </c>
      <c r="D403" s="60">
        <v>12</v>
      </c>
    </row>
    <row r="404" spans="1:4" ht="26.25">
      <c r="A404" s="25" t="s">
        <v>42</v>
      </c>
      <c r="B404" s="4" t="s">
        <v>68</v>
      </c>
      <c r="C404" s="8">
        <v>330</v>
      </c>
      <c r="D404" s="59">
        <v>47.38</v>
      </c>
    </row>
    <row r="405" spans="1:5" ht="15">
      <c r="A405" s="11" t="s">
        <v>43</v>
      </c>
      <c r="B405" s="4" t="s">
        <v>68</v>
      </c>
      <c r="C405" s="8">
        <v>360</v>
      </c>
      <c r="D405" s="59">
        <v>55.17</v>
      </c>
      <c r="E405" s="62"/>
    </row>
    <row r="406" spans="1:4" ht="15">
      <c r="A406" s="11" t="s">
        <v>34</v>
      </c>
      <c r="B406" s="19" t="s">
        <v>74</v>
      </c>
      <c r="C406" s="20">
        <v>870</v>
      </c>
      <c r="D406" s="60"/>
    </row>
    <row r="407" spans="1:4" ht="15">
      <c r="A407" s="11" t="s">
        <v>43</v>
      </c>
      <c r="B407" s="19" t="s">
        <v>74</v>
      </c>
      <c r="C407" s="20">
        <v>360</v>
      </c>
      <c r="D407" s="60">
        <v>15</v>
      </c>
    </row>
    <row r="408" spans="1:4" ht="63.75" hidden="1">
      <c r="A408" s="43" t="s">
        <v>218</v>
      </c>
      <c r="B408" s="49" t="s">
        <v>415</v>
      </c>
      <c r="C408" s="20"/>
      <c r="D408" s="60"/>
    </row>
    <row r="409" spans="1:4" ht="15" hidden="1">
      <c r="A409" s="2" t="s">
        <v>3</v>
      </c>
      <c r="B409" s="49" t="s">
        <v>415</v>
      </c>
      <c r="C409" s="20">
        <v>240</v>
      </c>
      <c r="D409" s="60"/>
    </row>
    <row r="410" spans="1:4" ht="26.25">
      <c r="A410" s="3" t="s">
        <v>52</v>
      </c>
      <c r="B410" s="4" t="s">
        <v>62</v>
      </c>
      <c r="C410" s="8"/>
      <c r="D410" s="59">
        <f>D411</f>
        <v>1161.84</v>
      </c>
    </row>
    <row r="411" spans="1:5" ht="15">
      <c r="A411" s="1" t="s">
        <v>2</v>
      </c>
      <c r="B411" s="4" t="s">
        <v>62</v>
      </c>
      <c r="C411" s="8">
        <v>120</v>
      </c>
      <c r="D411" s="59">
        <f>D412+D413+D414</f>
        <v>1161.84</v>
      </c>
      <c r="E411" s="62"/>
    </row>
    <row r="412" spans="1:4" ht="15">
      <c r="A412" s="1" t="s">
        <v>64</v>
      </c>
      <c r="B412" s="4" t="s">
        <v>62</v>
      </c>
      <c r="C412" s="8">
        <v>121</v>
      </c>
      <c r="D412" s="59">
        <v>740.98</v>
      </c>
    </row>
    <row r="413" spans="1:4" ht="25.5">
      <c r="A413" s="2" t="s">
        <v>65</v>
      </c>
      <c r="B413" s="4" t="s">
        <v>62</v>
      </c>
      <c r="C413" s="8">
        <v>122</v>
      </c>
      <c r="D413" s="59">
        <v>182.88</v>
      </c>
    </row>
    <row r="414" spans="1:4" ht="38.25">
      <c r="A414" s="2" t="s">
        <v>66</v>
      </c>
      <c r="B414" s="4" t="s">
        <v>62</v>
      </c>
      <c r="C414" s="8">
        <v>129</v>
      </c>
      <c r="D414" s="59">
        <v>237.98</v>
      </c>
    </row>
    <row r="415" spans="1:4" ht="38.25">
      <c r="A415" s="74" t="s">
        <v>450</v>
      </c>
      <c r="B415" s="4" t="s">
        <v>451</v>
      </c>
      <c r="C415" s="8"/>
      <c r="D415" s="59">
        <f>5435.2</f>
        <v>5435.2</v>
      </c>
    </row>
    <row r="416" spans="1:4" ht="15">
      <c r="A416" s="2" t="s">
        <v>3</v>
      </c>
      <c r="B416" s="4" t="s">
        <v>451</v>
      </c>
      <c r="C416" s="8">
        <v>240</v>
      </c>
      <c r="D416" s="59">
        <f>D415</f>
        <v>5435.2</v>
      </c>
    </row>
    <row r="417" spans="1:4" ht="15" hidden="1">
      <c r="A417" s="2"/>
      <c r="B417" s="4"/>
      <c r="C417" s="8"/>
      <c r="D417" s="59"/>
    </row>
    <row r="418" spans="1:4" ht="15">
      <c r="A418" s="3" t="s">
        <v>56</v>
      </c>
      <c r="B418" s="4" t="s">
        <v>63</v>
      </c>
      <c r="C418" s="8"/>
      <c r="D418" s="59">
        <f>D419+D423</f>
        <v>2161.6600000000003</v>
      </c>
    </row>
    <row r="419" spans="1:4" ht="15">
      <c r="A419" s="1" t="s">
        <v>2</v>
      </c>
      <c r="B419" s="4" t="s">
        <v>63</v>
      </c>
      <c r="C419" s="8">
        <v>120</v>
      </c>
      <c r="D419" s="59">
        <f>D420+D421+D422</f>
        <v>2100.03</v>
      </c>
    </row>
    <row r="420" spans="1:4" ht="15">
      <c r="A420" s="1" t="s">
        <v>64</v>
      </c>
      <c r="B420" s="4" t="s">
        <v>63</v>
      </c>
      <c r="C420" s="8">
        <v>121</v>
      </c>
      <c r="D420" s="59">
        <v>1405.72</v>
      </c>
    </row>
    <row r="421" spans="1:4" ht="25.5">
      <c r="A421" s="2" t="s">
        <v>65</v>
      </c>
      <c r="B421" s="4" t="s">
        <v>63</v>
      </c>
      <c r="C421" s="8">
        <v>122</v>
      </c>
      <c r="D421" s="59">
        <v>255.47</v>
      </c>
    </row>
    <row r="422" spans="1:4" ht="38.25">
      <c r="A422" s="2" t="s">
        <v>66</v>
      </c>
      <c r="B422" s="4" t="s">
        <v>63</v>
      </c>
      <c r="C422" s="8">
        <v>129</v>
      </c>
      <c r="D422" s="59">
        <v>438.84</v>
      </c>
    </row>
    <row r="423" spans="1:4" ht="15">
      <c r="A423" s="2" t="s">
        <v>3</v>
      </c>
      <c r="B423" s="4" t="s">
        <v>63</v>
      </c>
      <c r="C423" s="8">
        <v>240</v>
      </c>
      <c r="D423" s="59">
        <f>D424+D425</f>
        <v>61.63</v>
      </c>
    </row>
    <row r="424" spans="1:4" ht="25.5">
      <c r="A424" s="2" t="s">
        <v>4</v>
      </c>
      <c r="B424" s="4" t="s">
        <v>63</v>
      </c>
      <c r="C424" s="8">
        <v>242</v>
      </c>
      <c r="D424" s="59">
        <v>12.89</v>
      </c>
    </row>
    <row r="425" spans="1:4" ht="15">
      <c r="A425" s="1" t="s">
        <v>5</v>
      </c>
      <c r="B425" s="4" t="s">
        <v>63</v>
      </c>
      <c r="C425" s="8">
        <v>244</v>
      </c>
      <c r="D425" s="59">
        <v>48.74</v>
      </c>
    </row>
    <row r="426" spans="1:4" ht="15">
      <c r="A426" s="21" t="s">
        <v>231</v>
      </c>
      <c r="B426" s="4" t="s">
        <v>232</v>
      </c>
      <c r="C426" s="8"/>
      <c r="D426" s="59">
        <f>D429+D431+D436+D427</f>
        <v>5280.990000000001</v>
      </c>
    </row>
    <row r="427" spans="1:4" ht="39" hidden="1">
      <c r="A427" s="3" t="s">
        <v>450</v>
      </c>
      <c r="B427" s="4" t="s">
        <v>451</v>
      </c>
      <c r="C427" s="8"/>
      <c r="D427" s="59">
        <f>D428</f>
        <v>0</v>
      </c>
    </row>
    <row r="428" spans="1:4" ht="15" hidden="1">
      <c r="A428" s="1" t="s">
        <v>5</v>
      </c>
      <c r="B428" s="4" t="s">
        <v>451</v>
      </c>
      <c r="C428" s="8">
        <v>244</v>
      </c>
      <c r="D428" s="59"/>
    </row>
    <row r="429" spans="1:4" ht="38.25">
      <c r="A429" s="21" t="s">
        <v>233</v>
      </c>
      <c r="B429" s="50" t="s">
        <v>234</v>
      </c>
      <c r="C429" s="8"/>
      <c r="D429" s="59">
        <v>30.6</v>
      </c>
    </row>
    <row r="430" spans="1:4" ht="15">
      <c r="A430" s="2" t="s">
        <v>3</v>
      </c>
      <c r="B430" s="50" t="s">
        <v>234</v>
      </c>
      <c r="C430" s="8">
        <v>240</v>
      </c>
      <c r="D430" s="59">
        <v>30.6</v>
      </c>
    </row>
    <row r="431" spans="1:5" ht="26.25">
      <c r="A431" s="3" t="s">
        <v>10</v>
      </c>
      <c r="B431" s="4" t="s">
        <v>72</v>
      </c>
      <c r="C431" s="18"/>
      <c r="D431" s="60">
        <f>D432</f>
        <v>603.0600000000001</v>
      </c>
      <c r="E431" s="62"/>
    </row>
    <row r="432" spans="1:4" ht="15">
      <c r="A432" s="1" t="s">
        <v>2</v>
      </c>
      <c r="B432" s="4" t="s">
        <v>72</v>
      </c>
      <c r="C432" s="18">
        <v>120</v>
      </c>
      <c r="D432" s="60">
        <f>D433+D434+D435</f>
        <v>603.0600000000001</v>
      </c>
    </row>
    <row r="433" spans="1:4" ht="15">
      <c r="A433" s="1" t="s">
        <v>64</v>
      </c>
      <c r="B433" s="4" t="s">
        <v>72</v>
      </c>
      <c r="C433" s="18">
        <v>121</v>
      </c>
      <c r="D433" s="60">
        <v>391.8</v>
      </c>
    </row>
    <row r="434" spans="1:4" ht="25.5">
      <c r="A434" s="2" t="s">
        <v>65</v>
      </c>
      <c r="B434" s="4" t="s">
        <v>72</v>
      </c>
      <c r="C434" s="18">
        <v>122</v>
      </c>
      <c r="D434" s="60">
        <v>86.36</v>
      </c>
    </row>
    <row r="435" spans="1:4" ht="38.25">
      <c r="A435" s="2" t="s">
        <v>66</v>
      </c>
      <c r="B435" s="4" t="s">
        <v>72</v>
      </c>
      <c r="C435" s="18">
        <v>129</v>
      </c>
      <c r="D435" s="60">
        <v>124.9</v>
      </c>
    </row>
    <row r="436" spans="1:4" ht="15">
      <c r="A436" s="3" t="s">
        <v>56</v>
      </c>
      <c r="B436" s="17" t="s">
        <v>73</v>
      </c>
      <c r="C436" s="18"/>
      <c r="D436" s="60">
        <f>D437+D441+D444</f>
        <v>4647.330000000001</v>
      </c>
    </row>
    <row r="437" spans="1:4" ht="15">
      <c r="A437" s="1" t="s">
        <v>2</v>
      </c>
      <c r="B437" s="17" t="s">
        <v>73</v>
      </c>
      <c r="C437" s="18">
        <v>120</v>
      </c>
      <c r="D437" s="60">
        <f>D438+D439+D440</f>
        <v>4436.8</v>
      </c>
    </row>
    <row r="438" spans="1:4" ht="15">
      <c r="A438" s="1" t="s">
        <v>64</v>
      </c>
      <c r="B438" s="17" t="s">
        <v>73</v>
      </c>
      <c r="C438" s="18">
        <v>121</v>
      </c>
      <c r="D438" s="60">
        <f>2855.07+136.21</f>
        <v>2991.28</v>
      </c>
    </row>
    <row r="439" spans="1:4" ht="25.5">
      <c r="A439" s="2" t="s">
        <v>65</v>
      </c>
      <c r="B439" s="17" t="s">
        <v>73</v>
      </c>
      <c r="C439" s="18">
        <v>122</v>
      </c>
      <c r="D439" s="60">
        <f>528.27+27.43</f>
        <v>555.6999999999999</v>
      </c>
    </row>
    <row r="440" spans="1:4" ht="38.25">
      <c r="A440" s="2" t="s">
        <v>66</v>
      </c>
      <c r="B440" s="17" t="s">
        <v>73</v>
      </c>
      <c r="C440" s="18">
        <v>129</v>
      </c>
      <c r="D440" s="60">
        <f>846.03+43.79</f>
        <v>889.8199999999999</v>
      </c>
    </row>
    <row r="441" spans="1:4" ht="15">
      <c r="A441" s="2" t="s">
        <v>3</v>
      </c>
      <c r="B441" s="17" t="s">
        <v>73</v>
      </c>
      <c r="C441" s="18">
        <v>240</v>
      </c>
      <c r="D441" s="60">
        <f>D442+D443</f>
        <v>208.73000000000002</v>
      </c>
    </row>
    <row r="442" spans="1:4" ht="25.5">
      <c r="A442" s="2" t="s">
        <v>4</v>
      </c>
      <c r="B442" s="17" t="s">
        <v>73</v>
      </c>
      <c r="C442" s="18">
        <v>242</v>
      </c>
      <c r="D442" s="60">
        <f>55.28+7.3</f>
        <v>62.58</v>
      </c>
    </row>
    <row r="443" spans="1:4" ht="15">
      <c r="A443" s="1" t="s">
        <v>5</v>
      </c>
      <c r="B443" s="17" t="s">
        <v>73</v>
      </c>
      <c r="C443" s="18">
        <v>244</v>
      </c>
      <c r="D443" s="60">
        <f>137.65+8.5</f>
        <v>146.15</v>
      </c>
    </row>
    <row r="444" spans="1:4" ht="15">
      <c r="A444" s="1"/>
      <c r="B444" s="17" t="s">
        <v>73</v>
      </c>
      <c r="C444" s="18">
        <v>852</v>
      </c>
      <c r="D444" s="60">
        <v>1.8</v>
      </c>
    </row>
    <row r="445" spans="1:4" ht="63.75">
      <c r="A445" s="43" t="s">
        <v>218</v>
      </c>
      <c r="B445" s="6" t="s">
        <v>439</v>
      </c>
      <c r="C445" s="20"/>
      <c r="D445" s="60">
        <f>D446</f>
        <v>1418.7</v>
      </c>
    </row>
    <row r="446" spans="1:5" ht="15">
      <c r="A446" s="13" t="s">
        <v>37</v>
      </c>
      <c r="B446" s="6" t="s">
        <v>439</v>
      </c>
      <c r="C446" s="20">
        <v>530</v>
      </c>
      <c r="D446" s="60">
        <v>1418.7</v>
      </c>
      <c r="E446" s="62"/>
    </row>
  </sheetData>
  <sheetProtection/>
  <autoFilter ref="B7:B443"/>
  <mergeCells count="5">
    <mergeCell ref="A1:D1"/>
    <mergeCell ref="A2:D2"/>
    <mergeCell ref="A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RePack by SPecialiST</cp:lastModifiedBy>
  <cp:lastPrinted>2017-06-19T05:26:28Z</cp:lastPrinted>
  <dcterms:created xsi:type="dcterms:W3CDTF">2013-11-09T15:07:54Z</dcterms:created>
  <dcterms:modified xsi:type="dcterms:W3CDTF">2017-06-19T05:29:36Z</dcterms:modified>
  <cp:category/>
  <cp:version/>
  <cp:contentType/>
  <cp:contentStatus/>
</cp:coreProperties>
</file>